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a84809afb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Instrucoes" sheetId="1" r:id="R350526bb402c478e"/>
    <x:sheet xmlns:r="http://schemas.openxmlformats.org/officeDocument/2006/relationships" name="01_Matriz_Quesitos" sheetId="2" r:id="R83dd2f8e42dd4fd9"/>
    <x:sheet xmlns:r="http://schemas.openxmlformats.org/officeDocument/2006/relationships" name="02_Inventario" sheetId="3" r:id="R13ecc8a064694c90"/>
    <x:sheet xmlns:r="http://schemas.openxmlformats.org/officeDocument/2006/relationships" name="03_LOA_Creditos" sheetId="4" r:id="Rc0ff2135bff641bd"/>
    <x:sheet xmlns:r="http://schemas.openxmlformats.org/officeDocument/2006/relationships" name="04_Execucao_Evento" sheetId="5" r:id="R2c1d5692399a432c"/>
    <x:sheet xmlns:r="http://schemas.openxmlformats.org/officeDocument/2006/relationships" name="05_Capacidade_Fiscal" sheetId="6" r:id="Rb29ff60913524709"/>
    <x:sheet xmlns:r="http://schemas.openxmlformats.org/officeDocument/2006/relationships" name="06_Prioridades" sheetId="7" r:id="R56216484dee84048"/>
    <x:sheet xmlns:r="http://schemas.openxmlformats.org/officeDocument/2006/relationships" name="07_Checklist_NT_01" sheetId="8" r:id="Re282dd2db6254757"/>
    <x:sheet xmlns:r="http://schemas.openxmlformats.org/officeDocument/2006/relationships" name="07A_Pesquisa_Preco" sheetId="9" r:id="R87e1d1eb63224fc0"/>
    <x:sheet xmlns:r="http://schemas.openxmlformats.org/officeDocument/2006/relationships" name="07B_Alta_Materialidade" sheetId="10" r:id="Rb878e8a666104bdc"/>
    <x:sheet xmlns:r="http://schemas.openxmlformats.org/officeDocument/2006/relationships" name="07C_Econ_Global" sheetId="11" r:id="R800ed1c90fc84fcf"/>
    <x:sheet xmlns:r="http://schemas.openxmlformats.org/officeDocument/2006/relationships" name="07D_Serie_Historica" sheetId="12" r:id="Rc8651a7bfa6c4c9d"/>
    <x:sheet xmlns:r="http://schemas.openxmlformats.org/officeDocument/2006/relationships" name="07E_Notoriedade" sheetId="13" r:id="Rca534168bfae4e61"/>
    <x:sheet xmlns:r="http://schemas.openxmlformats.org/officeDocument/2006/relationships" name="07F_Compromisso" sheetId="14" r:id="Rb6f98cba3cdd4a8c"/>
    <x:sheet xmlns:r="http://schemas.openxmlformats.org/officeDocument/2006/relationships" name="07G_Custos_Diretos" sheetId="15" r:id="R00a0addb859f4c36"/>
    <x:sheet xmlns:r="http://schemas.openxmlformats.org/officeDocument/2006/relationships" name="07H_Case_NT01_NT02" sheetId="16" r:id="R53a82323361143db"/>
    <x:sheet xmlns:r="http://schemas.openxmlformats.org/officeDocument/2006/relationships" name="07I_Check_Valor_Artista" sheetId="17" r:id="R1476dc6c9aaa461b"/>
    <x:sheet xmlns:r="http://schemas.openxmlformats.org/officeDocument/2006/relationships" name="08_Case_Caetanos" sheetId="18" r:id="R08429da1b93e4e8a"/>
    <x:sheet xmlns:r="http://schemas.openxmlformats.org/officeDocument/2006/relationships" name="08A_Case_Jequie" sheetId="19" r:id="R8951a00bee224246"/>
    <x:sheet xmlns:r="http://schemas.openxmlformats.org/officeDocument/2006/relationships" name="09_Respostas" sheetId="20" r:id="R3451e65ac3aa4446"/>
    <x:sheet xmlns:r="http://schemas.openxmlformats.org/officeDocument/2006/relationships" name="10_Achados" sheetId="21" r:id="Re5d454a124ae44b6"/>
    <x:sheet xmlns:r="http://schemas.openxmlformats.org/officeDocument/2006/relationships" name="11_Sintese" sheetId="22" r:id="R083afc1b27b340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R$ #,##0.00"/>
    <x:numFmt numFmtId="201" formatCode="0.00%"/>
  </x:numFmts>
  <x:fonts count="6">
    <x:font>
      <x:sz val="11"/>
      <x:name val="Carlito"/>
    </x:font>
    <x:font>
      <x:b/>
      <x:sz val="18"/>
      <x:color rgb="FFFFFFFF"/>
      <x:name val="Century Gothic"/>
    </x:font>
    <x:font>
      <x:sz val="10"/>
      <x:color rgb="FF07513A"/>
      <x:name val="Century Gothic"/>
    </x:font>
    <x:font>
      <x:b/>
      <x:sz val="10"/>
      <x:color rgb="FFFFFFFF"/>
      <x:name val="Century Gothic"/>
    </x:font>
    <x:font>
      <x:sz val="9"/>
      <x:color rgb="FF202020"/>
      <x:name val="Century Gothic"/>
    </x:font>
    <x:font>
      <x:b/>
      <x:sz val="10"/>
      <x:color rgb="FF805D0A"/>
      <x:name val="Century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07513A"/>
      </x:patternFill>
    </x:fill>
    <x:fill>
      <x:patternFill patternType="solid">
        <x:fgColor rgb="FFEAF5EE"/>
      </x:patternFill>
    </x:fill>
    <x:fill>
      <x:patternFill patternType="solid">
        <x:fgColor rgb="FF0B7A45"/>
      </x:patternFill>
    </x:fill>
    <x:fill>
      <x:patternFill patternType="solid">
        <x:fgColor rgb="FFFFF2CC"/>
      </x:patternFill>
    </x:fill>
  </x:fills>
  <x:borders count="6">
    <x:border/>
    <x:border>
      <x:left style="thin">
        <x:color rgb="FF07513A"/>
      </x:left>
      <x:top style="thin">
        <x:color rgb="FF07513A"/>
      </x:top>
      <x:bottom style="thin">
        <x:color rgb="FF07513A"/>
      </x:bottom>
    </x:border>
    <x:border>
      <x:right style="thin">
        <x:color rgb="FF07513A"/>
      </x:right>
      <x:top style="thin">
        <x:color rgb="FF07513A"/>
      </x:top>
      <x:bottom style="thin">
        <x:color rgb="FF07513A"/>
      </x:bottom>
    </x:border>
    <x:border>
      <x:bottom style="thin">
        <x:color rgb="FFD9E4DE"/>
      </x:bottom>
    </x:border>
    <x:border>
      <x:top style="thin">
        <x:color rgb="FFD9E4DE"/>
      </x:top>
      <x:bottom style="thin">
        <x:color rgb="FFD9E4DE"/>
      </x:bottom>
    </x:border>
    <x:border>
      <x:top style="thin">
        <x:color rgb="FF07513A"/>
      </x:top>
      <x:bottom style="thin">
        <x:color rgb="FF07513A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200" fontId="4" fillId="5" borderId="3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200" fontId="4" fillId="5" borderId="4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1" fontId="4" fillId="0" borderId="3" xfId="0" applyNumberFormat="1" applyFont="1" applyFill="1" applyBorder="1" applyAlignment="1">
      <x:alignment vertical="top" wrapText="1"/>
    </x:xf>
    <x:xf numFmtId="201" fontId="4" fillId="0" borderId="4" xfId="0" applyNumberFormat="1" applyFont="1" applyFill="1" applyBorder="1" applyAlignment="1">
      <x:alignment vertical="top" wrapText="1"/>
    </x:xf>
    <x:xf numFmtId="201" fontId="4" fillId="5" borderId="4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201" fontId="4" fillId="5" borderId="3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5407b288e4986" /><Relationship Type="http://schemas.openxmlformats.org/officeDocument/2006/relationships/theme" Target="/xl/theme/theme1.xml" Id="R6bbe91f999894f37" /><Relationship Type="http://schemas.openxmlformats.org/officeDocument/2006/relationships/sharedStrings" Target="/xl/sharedStrings.xml" Id="R9bc8e52b487842cf" /><Relationship Type="http://schemas.openxmlformats.org/officeDocument/2006/relationships/worksheet" Target="/xl/worksheets/sheet1.xml" Id="R350526bb402c478e" /><Relationship Type="http://schemas.openxmlformats.org/officeDocument/2006/relationships/worksheet" Target="/xl/worksheets/sheet2.xml" Id="R83dd2f8e42dd4fd9" /><Relationship Type="http://schemas.openxmlformats.org/officeDocument/2006/relationships/worksheet" Target="/xl/worksheets/sheet3.xml" Id="R13ecc8a064694c90" /><Relationship Type="http://schemas.openxmlformats.org/officeDocument/2006/relationships/worksheet" Target="/xl/worksheets/sheet4.xml" Id="Rc0ff2135bff641bd" /><Relationship Type="http://schemas.openxmlformats.org/officeDocument/2006/relationships/worksheet" Target="/xl/worksheets/sheet5.xml" Id="R2c1d5692399a432c" /><Relationship Type="http://schemas.openxmlformats.org/officeDocument/2006/relationships/worksheet" Target="/xl/worksheets/sheet6.xml" Id="Rb29ff60913524709" /><Relationship Type="http://schemas.openxmlformats.org/officeDocument/2006/relationships/worksheet" Target="/xl/worksheets/sheet7.xml" Id="R56216484dee84048" /><Relationship Type="http://schemas.openxmlformats.org/officeDocument/2006/relationships/worksheet" Target="/xl/worksheets/sheet8.xml" Id="Re282dd2db6254757" /><Relationship Type="http://schemas.openxmlformats.org/officeDocument/2006/relationships/worksheet" Target="/xl/worksheets/sheet9.xml" Id="R87e1d1eb63224fc0" /><Relationship Type="http://schemas.openxmlformats.org/officeDocument/2006/relationships/worksheet" Target="/xl/worksheets/sheet10.xml" Id="Rb878e8a666104bdc" /><Relationship Type="http://schemas.openxmlformats.org/officeDocument/2006/relationships/worksheet" Target="/xl/worksheets/sheet11.xml" Id="R800ed1c90fc84fcf" /><Relationship Type="http://schemas.openxmlformats.org/officeDocument/2006/relationships/worksheet" Target="/xl/worksheets/sheet12.xml" Id="Rc8651a7bfa6c4c9d" /><Relationship Type="http://schemas.openxmlformats.org/officeDocument/2006/relationships/worksheet" Target="/xl/worksheets/sheet13.xml" Id="Rca534168bfae4e61" /><Relationship Type="http://schemas.openxmlformats.org/officeDocument/2006/relationships/worksheet" Target="/xl/worksheets/sheet14.xml" Id="Rb6f98cba3cdd4a8c" /><Relationship Type="http://schemas.openxmlformats.org/officeDocument/2006/relationships/worksheet" Target="/xl/worksheets/sheet15.xml" Id="R00a0addb859f4c36" /><Relationship Type="http://schemas.openxmlformats.org/officeDocument/2006/relationships/worksheet" Target="/xl/worksheets/sheet16.xml" Id="R53a82323361143db" /><Relationship Type="http://schemas.openxmlformats.org/officeDocument/2006/relationships/worksheet" Target="/xl/worksheets/sheet17.xml" Id="R1476dc6c9aaa461b" /><Relationship Type="http://schemas.openxmlformats.org/officeDocument/2006/relationships/worksheet" Target="/xl/worksheets/sheet18.xml" Id="R08429da1b93e4e8a" /><Relationship Type="http://schemas.openxmlformats.org/officeDocument/2006/relationships/worksheet" Target="/xl/worksheets/sheet19.xml" Id="R8951a00bee224246" /><Relationship Type="http://schemas.openxmlformats.org/officeDocument/2006/relationships/worksheet" Target="/xl/worksheets/sheet20.xml" Id="R3451e65ac3aa4446" /><Relationship Type="http://schemas.openxmlformats.org/officeDocument/2006/relationships/worksheet" Target="/xl/worksheets/sheet21.xml" Id="Re5d454a124ae44b6" /><Relationship Type="http://schemas.openxmlformats.org/officeDocument/2006/relationships/worksheet" Target="/xl/worksheets/sheet22.xml" Id="R083afc1b27b340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96" hidden="0" customWidth="1"/>
  </x:cols>
  <x:sheetData>
    <x:row r="1" ht="32" customHeight="1">
      <x:c r="A1" s="3" t="str">
        <x:v>MÓDULO 3 · ASPECTOS CONTÁBEIS — FESTEJOS JUNINOS — PAPÉIS DE TRABALHO</x:v>
      </x:c>
    </x:row>
    <x:row r="2" ht="28" customHeight="1">
      <x:c r="A2" s="7" t="str">
        <x:v>Uso didático e técnico · respostas baseadas exclusivamente nos documentos dos autos</x:v>
      </x:c>
    </x:row>
    <x:row r="4">
      <x:c r="A4" s="14" t="str">
        <x:v>Campo</x:v>
      </x:c>
      <x:c r="B4" s="15" t="str">
        <x:v>Orientação</x:v>
      </x:c>
    </x:row>
    <x:row r="5" ht="54" customHeight="1">
      <x:c r="A5" s="21" t="str">
        <x:v>Ementa adotada</x:v>
      </x:c>
      <x:c r="B5" s="21" t="str">
        <x:v>Legislação básica; conceitos orçamentários e patrimoniais; levantamento no Portal, SIGA, e-TCM e SICONFI; planilhas das Notas Técnicas nº 01 e 02/2026; checklist de adequação do cachê; estudo de caso; relatório técnico.</x:v>
      </x:c>
    </x:row>
    <x:row r="6" ht="54" customHeight="1">
      <x:c r="A6" s="22" t="str">
        <x:v>Fluxo obrigatório</x:v>
      </x:c>
      <x:c r="B6" s="22" t="str">
        <x:v>Quesito → critério → inventário → teste → memória de cálculo → evidência → limitação → resposta → revisão.</x:v>
      </x:c>
    </x:row>
    <x:row r="7" ht="54" customHeight="1">
      <x:c r="A7" s="22" t="str">
        <x:v>Estados de conclusão</x:v>
      </x:c>
      <x:c r="B7" s="22" t="str">
        <x:v>Comprovado; não comprovado; indício; inconclusivo por limitação; não aplicável.</x:v>
      </x:c>
    </x:row>
    <x:row r="8" ht="54" customHeight="1">
      <x:c r="A8" s="22" t="str">
        <x:v>Regra de evidência</x:v>
      </x:c>
      <x:c r="B8" s="22" t="str">
        <x:v>Citar arquivo, página/linha, competência, sistema, data da coleta e responsável pela revisão.</x:v>
      </x:c>
    </x:row>
    <x:row r="9" ht="54" customHeight="1">
      <x:c r="A9" s="22" t="str">
        <x:v>Salvaguarda</x:v>
      </x:c>
      <x:c r="B9" s="22" t="str">
        <x:v>Não preencher lacunas, não inferir intenção e não concluir dano ou responsabilidade pessoal sem suporte e contraditório.</x:v>
      </x:c>
    </x:row>
    <x:row r="10" ht="54" customHeight="1">
      <x:c r="A10" s="22" t="str">
        <x:v>Blocos</x:v>
      </x:c>
      <x:c r="B10" s="22" t="str">
        <x:v>Previsão e créditos; execução do evento; capacidade fiscal e emergência; pesquisa de preço; série histórica; notoriedade; compromisso voluntário; custos acessórios; economicidade global; síntese.</x:v>
      </x:c>
    </x:row>
    <x:row r="12" ht="30" customHeight="1">
      <x:c r="A12" s="25" t="str">
        <x:v>Campos amarelos = entrada do auditor · campos verdes = cálculo/resultado · campos vermelhos = exceção a esclarecer</x:v>
      </x:c>
    </x:row>
  </x:sheetData>
  <x:mergeCells>
    <x:mergeCell ref="A1:H1"/>
    <x:mergeCell ref="A2:H2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5" hidden="0" customWidth="1"/>
    <x:col min="3" max="3" width="36" hidden="0" customWidth="1"/>
    <x:col min="4" max="4" width="44" hidden="0" customWidth="1"/>
    <x:col min="5" max="5" width="58" hidden="0" customWidth="1"/>
    <x:col min="6" max="6" width="22" hidden="0" customWidth="1"/>
  </x:cols>
  <x:sheetData>
    <x:row r="1" ht="32" customHeight="1">
      <x:c r="A1" s="3" t="str">
        <x:v>MATRIZ-MESTRA DOS QUESITOS</x:v>
      </x:c>
    </x:row>
    <x:row r="2" ht="28" customHeight="1">
      <x:c r="A2" s="7" t="str">
        <x:v>Cada linha aponta o critério, a evidência, o procedimento e a aba que sustenta a resposta.</x:v>
      </x:c>
    </x:row>
    <x:row r="4" ht="38" customHeight="1">
      <x:c r="A4" s="14" t="str">
        <x:v>ID</x:v>
      </x:c>
      <x:c r="B4" s="28" t="str">
        <x:v>Quesito</x:v>
      </x:c>
      <x:c r="C4" s="28" t="str">
        <x:v>Critério</x:v>
      </x:c>
      <x:c r="D4" s="28" t="str">
        <x:v>Evidência mínima</x:v>
      </x:c>
      <x:c r="E4" s="28" t="str">
        <x:v>Procedimento</x:v>
      </x:c>
      <x:c r="F4" s="15" t="str">
        <x:v>Aba de suporte</x:v>
      </x:c>
    </x:row>
    <x:row r="5" ht="48" customHeight="1">
      <x:c r="A5" s="21" t="str">
        <x:v>QF-01</x:v>
      </x:c>
      <x:c r="B5" s="21" t="str">
        <x:v>Os gastos com festejos juninos possuem previsão adequada na LOA, por dotação específica ou crédito adicional?</x:v>
      </x:c>
      <x:c r="C5" s="21" t="str">
        <x:v>Lei nº 4.320/1964; LOA e créditos adicionais</x:v>
      </x:c>
      <x:c r="D5" s="21" t="str">
        <x:v>LOA, QDD, leis/decretos de crédito, razão da dotação</x:v>
      </x:c>
      <x:c r="E5" s="21" t="str">
        <x:v>Reconstituir dotação inicial + créditos − anulações = dotação atualizada e confrontar o empenhado.</x:v>
      </x:c>
      <x:c r="F5" s="21" t="str">
        <x:v>03_LOA_Creditos</x:v>
      </x:c>
    </x:row>
    <x:row r="6" ht="48" customHeight="1">
      <x:c r="A6" s="22" t="str">
        <x:v>QF-02</x:v>
      </x:c>
      <x:c r="B6" s="22" t="str">
        <x:v>Há regularidade na execução orçamentária e financeira dos gastos com os festejos juninos?</x:v>
      </x:c>
      <x:c r="C6" s="22" t="str">
        <x:v>Lei nº 4.320/1964; MCASP; Lei nº 14.133/2021</x:v>
      </x:c>
      <x:c r="D6" s="22" t="str">
        <x:v>Contratos, empenhos, liquidações, pagamentos, razão e extratos</x:v>
      </x:c>
      <x:c r="E6" s="22" t="str">
        <x:v>Testar contrato → empenho → liquidação → pagamento, classificação, fonte e suporte documental.</x:v>
      </x:c>
      <x:c r="F6" s="22" t="str">
        <x:v>04_Execucao_Evento</x:v>
      </x:c>
    </x:row>
    <x:row r="7" ht="48" customHeight="1">
      <x:c r="A7" s="22" t="str">
        <x:v>QF-03</x:v>
      </x:c>
      <x:c r="B7" s="22" t="str">
        <x:v>O montante gasto é compatível com a capacidade financeira do Município, considerando o decreto de emergência vigente?</x:v>
      </x:c>
      <x:c r="C7" s="22" t="str">
        <x:v>LRF; Nota Técnica Conjunta nº 01/2026; decreto e atos locais</x:v>
      </x:c>
      <x:c r="D7" s="22" t="str">
        <x:v>RREO, RGF, RCL, caixa, RP, decreto, gastos essenciais</x:v>
      </x:c>
      <x:c r="E7" s="22" t="str">
        <x:v>Calcular gasto/RCL e gasto/despesa total; examinar liquidez, obrigações e contexto da emergência.</x:v>
      </x:c>
      <x:c r="F7" s="22" t="str">
        <x:v>05_Capacidade_Fiscal</x:v>
      </x:c>
    </x:row>
    <x:row r="8" ht="48" customHeight="1">
      <x:c r="A8" s="22" t="str">
        <x:v>QF-04</x:v>
      </x:c>
      <x:c r="B8" s="22" t="str">
        <x:v>Há indícios de comprometimento da saúde financeira municipal em razão dos gastos?</x:v>
      </x:c>
      <x:c r="C8" s="22" t="str">
        <x:v>LRF; MDF; Nota Técnica Conjunta nº 01/2026</x:v>
      </x:c>
      <x:c r="D8" s="22" t="str">
        <x:v>Resultado orçamentário, caixa, RP, atrasos, RREO/RGF</x:v>
      </x:c>
      <x:c r="E8" s="22" t="str">
        <x:v>Comparar indicadores antes/depois e exigir nexo documentado; correlação isolada não prova causalidade.</x:v>
      </x:c>
      <x:c r="F8" s="22" t="str">
        <x:v>05_Capacidade_Fiscal</x:v>
      </x:c>
    </x:row>
    <x:row r="9" ht="48" customHeight="1">
      <x:c r="A9" s="22" t="str">
        <x:v>QF-05</x:v>
      </x:c>
      <x:c r="B9" s="22" t="str">
        <x:v>As despesas da festa de emancipação de 2022 foram devidamente empenhadas, liquidadas e pagas?</x:v>
      </x:c>
      <x:c r="C9" s="22" t="str">
        <x:v>Lei nº 4.320/1964, arts. 58 a 65</x:v>
      </x:c>
      <x:c r="D9" s="22" t="str">
        <x:v>Balanço, contratos, empenhos, notas de liquidação, pagamentos e pareceres TCM</x:v>
      </x:c>
      <x:c r="E9" s="22" t="str">
        <x:v>Testar cada despesa e registrar documento, data, valor, fonte, estágio e diferença.</x:v>
      </x:c>
      <x:c r="F9" s="22" t="str">
        <x:v>04_Execucao_Evento</x:v>
      </x:c>
    </x:row>
    <x:row r="10" ht="48" customHeight="1">
      <x:c r="A10" s="22" t="str">
        <x:v>QF-06</x:v>
      </x:c>
      <x:c r="B10" s="22" t="str">
        <x:v>Há dotação específica ou abertura regular de crédito adicional para o evento?</x:v>
      </x:c>
      <x:c r="C10" s="22" t="str">
        <x:v>Lei nº 4.320/1964; LOA; autorização legislativa</x:v>
      </x:c>
      <x:c r="D10" s="22" t="str">
        <x:v>LOA/QDD, ato de abertura, fonte de recursos e publicação</x:v>
      </x:c>
      <x:c r="E10" s="22" t="str">
        <x:v>Validar competência, autorização, fonte, vigência e contabilização do crédito.</x:v>
      </x:c>
      <x:c r="F10" s="22" t="str">
        <x:v>03_LOA_Creditos</x:v>
      </x:c>
    </x:row>
    <x:row r="11" ht="48" customHeight="1">
      <x:c r="A11" s="22" t="str">
        <x:v>QF-07</x:v>
      </x:c>
      <x:c r="B11" s="22" t="str">
        <x:v>Houve alteração em resultado orçamentário, disponibilidade de caixa ou restos a pagar que indique comprometimento?</x:v>
      </x:c>
      <x:c r="C11" s="22" t="str">
        <x:v>LRF; MDF; MCASP</x:v>
      </x:c>
      <x:c r="D11" s="22" t="str">
        <x:v>RREO, RGF, BP/BF, bancos, RP e exercício anterior</x:v>
      </x:c>
      <x:c r="E11" s="22" t="str">
        <x:v>Construir série comparável; quantificar variações e testar vínculo temporal e causal.</x:v>
      </x:c>
      <x:c r="F11" s="22" t="str">
        <x:v>05_Capacidade_Fiscal</x:v>
      </x:c>
    </x:row>
    <x:row r="12" ht="48" customHeight="1">
      <x:c r="A12" s="22" t="str">
        <x:v>QF-08</x:v>
      </x:c>
      <x:c r="B12" s="22" t="str">
        <x:v>A execução indica priorização indevida da festa em detrimento da estiagem ou de políticas essenciais?</x:v>
      </x:c>
      <x:c r="C12" s="22" t="str">
        <x:v>Planejamento local; LRF; LOA; instrumentos setoriais</x:v>
      </x:c>
      <x:c r="D12" s="22" t="str">
        <x:v>Execução por função/programa, ações de estiagem, saúde, educação e obrigações vencidas</x:v>
      </x:c>
      <x:c r="E12" s="22" t="str">
        <x:v>Comparar autorização, execução, metas, demandas documentadas e capacidade; evitar juízo de mérito sem critério.</x:v>
      </x:c>
      <x:c r="F12" s="22" t="str">
        <x:v>06_Prioridades</x:v>
      </x:c>
    </x:row>
    <x:row r="13" ht="48" customHeight="1">
      <x:c r="A13" s="22" t="str">
        <x:v>QF-09</x:v>
      </x:c>
      <x:c r="B13" s="22" t="str">
        <x:v>Há coerência técnica entre valores pagos, dotações e limites fiscais do exercício?</x:v>
      </x:c>
      <x:c r="C13" s="22" t="str">
        <x:v>Síntese dos critérios anteriores</x:v>
      </x:c>
      <x:c r="D13" s="22" t="str">
        <x:v>Papéis QF-01 a QF-08 revisados</x:v>
      </x:c>
      <x:c r="E13" s="22" t="str">
        <x:v>Integrar resultados, limitações e diligências; concluir somente sobre os dados dos autos.</x:v>
      </x:c>
      <x:c r="F13" s="22" t="str">
        <x:v>09_Respostas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22" hidden="0" customWidth="1"/>
    <x:col min="9" max="9" width="12" hidden="0" customWidth="1"/>
    <x:col min="10" max="10" width="34" hidden="0" customWidth="1"/>
  </x:cols>
  <x:sheetData>
    <x:row r="1" ht="32" customHeight="1">
      <x:c r="A1" s="3" t="str">
        <x:v>INVENTÁRIO DOCUMENTAL</x:v>
      </x:c>
    </x:row>
    <x:row r="2" ht="28" customHeight="1">
      <x:c r="A2" s="7" t="str">
        <x:v>Catalogar antes de calcular; uma conclusão sem localização da evidência permanece inconclusiva.</x:v>
      </x:c>
    </x:row>
    <x:row r="4" ht="38" customHeight="1">
      <x:c r="A4" s="14" t="str">
        <x:v>ID</x:v>
      </x:c>
      <x:c r="B4" s="28" t="str">
        <x:v>Arquivo/peça</x:v>
      </x:c>
      <x:c r="C4" s="28" t="str">
        <x:v>Origem</x:v>
      </x:c>
      <x:c r="D4" s="28" t="str">
        <x:v>Competência</x:v>
      </x:c>
      <x:c r="E4" s="28" t="str">
        <x:v>Tipo</x:v>
      </x:c>
      <x:c r="F4" s="28" t="str">
        <x:v>Página/linha</x:v>
      </x:c>
      <x:c r="G4" s="28" t="str">
        <x:v>Integridade</x:v>
      </x:c>
      <x:c r="H4" s="28" t="str">
        <x:v>Quesitos vinculados</x:v>
      </x:c>
      <x:c r="I4" s="28" t="str">
        <x:v>Recebido?</x:v>
      </x:c>
      <x:c r="J4" s="15" t="str">
        <x:v>Observações</x:v>
      </x:c>
    </x:row>
    <x:row r="5" ht="48" customHeight="1">
      <x:c r="A5" s="21" t="str">
        <x:v>DOC-001</x:v>
      </x:c>
      <x:c r="B5" s="29" t="str"/>
      <x:c r="C5" s="29" t="str"/>
      <x:c r="D5" s="29" t="str"/>
      <x:c r="E5" s="29" t="str"/>
      <x:c r="F5" s="29" t="str"/>
      <x:c r="G5" s="29" t="str"/>
      <x:c r="H5" s="29" t="str"/>
      <x:c r="I5" s="29" t="str"/>
      <x:c r="J5" s="21" t="str"/>
    </x:row>
    <x:row r="6" ht="48" customHeight="1">
      <x:c r="A6" s="22" t="str">
        <x:v>DOC-002</x:v>
      </x:c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22" t="str"/>
    </x:row>
    <x:row r="7" ht="48" customHeight="1">
      <x:c r="A7" s="22" t="str">
        <x:v>DOC-003</x:v>
      </x:c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22" t="str"/>
    </x:row>
    <x:row r="8" ht="48" customHeight="1">
      <x:c r="A8" s="22" t="str">
        <x:v>DOC-004</x:v>
      </x:c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22" t="str"/>
    </x:row>
    <x:row r="9" ht="48" customHeight="1">
      <x:c r="A9" s="22" t="str">
        <x:v>DOC-005</x:v>
      </x:c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22" t="str"/>
    </x:row>
    <x:row r="10" ht="48" customHeight="1">
      <x:c r="A10" s="22" t="str">
        <x:v>DOC-006</x:v>
      </x:c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22" t="str"/>
    </x:row>
    <x:row r="11" ht="48" customHeight="1">
      <x:c r="A11" s="22" t="str">
        <x:v>DOC-007</x:v>
      </x:c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22" t="str"/>
    </x:row>
    <x:row r="12" ht="48" customHeight="1">
      <x:c r="A12" s="22" t="str">
        <x:v>DOC-008</x:v>
      </x:c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22" t="str"/>
    </x:row>
    <x:row r="13" ht="48" customHeight="1">
      <x:c r="A13" s="22" t="str">
        <x:v>DOC-009</x:v>
      </x:c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22" t="str"/>
    </x:row>
    <x:row r="14" ht="48" customHeight="1">
      <x:c r="A14" s="22" t="str">
        <x:v>DOC-010</x:v>
      </x:c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22" t="str"/>
    </x:row>
    <x:row r="15" ht="48" customHeight="1">
      <x:c r="A15" s="22" t="str">
        <x:v>DOC-011</x:v>
      </x:c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22" t="str"/>
    </x:row>
    <x:row r="16" ht="48" customHeight="1">
      <x:c r="A16" s="22" t="str">
        <x:v>DOC-012</x:v>
      </x:c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22" t="str"/>
    </x:row>
    <x:row r="17" ht="48" customHeight="1">
      <x:c r="A17" s="22" t="str">
        <x:v>DOC-013</x:v>
      </x:c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22" t="str"/>
    </x:row>
    <x:row r="18" ht="48" customHeight="1">
      <x:c r="A18" s="22" t="str">
        <x:v>DOC-014</x:v>
      </x:c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22" t="str"/>
    </x:row>
    <x:row r="19" ht="48" customHeight="1">
      <x:c r="A19" s="22" t="str">
        <x:v>DOC-015</x:v>
      </x:c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22" t="str"/>
    </x:row>
    <x:row r="20" ht="48" customHeight="1">
      <x:c r="A20" s="22" t="str">
        <x:v>DOC-016</x:v>
      </x:c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22" t="str"/>
    </x:row>
    <x:row r="21" ht="48" customHeight="1">
      <x:c r="A21" s="22" t="str">
        <x:v>DOC-017</x:v>
      </x:c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22" t="str"/>
    </x:row>
    <x:row r="22" ht="48" customHeight="1">
      <x:c r="A22" s="22" t="str">
        <x:v>DOC-018</x:v>
      </x:c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22" t="str"/>
    </x:row>
    <x:row r="23" ht="48" customHeight="1">
      <x:c r="A23" s="22" t="str">
        <x:v>DOC-019</x:v>
      </x:c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22" t="str"/>
    </x:row>
    <x:row r="24" ht="48" customHeight="1">
      <x:c r="A24" s="22" t="str">
        <x:v>DOC-020</x:v>
      </x:c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22" t="str"/>
    </x:row>
    <x:row r="25" ht="48" customHeight="1">
      <x:c r="A25" s="22" t="str">
        <x:v>DOC-021</x:v>
      </x:c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22" t="str"/>
    </x:row>
    <x:row r="26" ht="48" customHeight="1">
      <x:c r="A26" s="22" t="str">
        <x:v>DOC-022</x:v>
      </x:c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22" t="str"/>
    </x:row>
    <x:row r="27" ht="48" customHeight="1">
      <x:c r="A27" s="22" t="str">
        <x:v>DOC-023</x:v>
      </x:c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22" t="str"/>
    </x:row>
    <x:row r="28" ht="48" customHeight="1">
      <x:c r="A28" s="22" t="str">
        <x:v>DOC-024</x:v>
      </x:c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22" t="str"/>
    </x:row>
    <x:row r="29" ht="48" customHeight="1">
      <x:c r="A29" s="22" t="str">
        <x:v>DOC-025</x:v>
      </x:c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22" t="str"/>
    </x:row>
    <x:row r="30" ht="48" customHeight="1">
      <x:c r="A30" s="22" t="str">
        <x:v>DOC-026</x:v>
      </x:c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22" t="str"/>
    </x:row>
    <x:row r="31" ht="48" customHeight="1">
      <x:c r="A31" s="22" t="str">
        <x:v>DOC-027</x:v>
      </x:c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22" t="str"/>
    </x:row>
    <x:row r="32" ht="48" customHeight="1">
      <x:c r="A32" s="22" t="str">
        <x:v>DOC-028</x:v>
      </x:c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22" t="str"/>
    </x:row>
    <x:row r="33" ht="48" customHeight="1">
      <x:c r="A33" s="22" t="str">
        <x:v>DOC-029</x:v>
      </x:c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22" t="str"/>
    </x:row>
    <x:row r="34" ht="48" customHeight="1">
      <x:c r="A34" s="22" t="str">
        <x:v>DOC-030</x:v>
      </x:c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22" t="str"/>
    </x:row>
    <x:row r="35" ht="48" customHeight="1">
      <x:c r="A35" s="22" t="str">
        <x:v>DOC-031</x:v>
      </x:c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22" t="str"/>
    </x:row>
    <x:row r="36" ht="48" customHeight="1">
      <x:c r="A36" s="22" t="str">
        <x:v>DOC-032</x:v>
      </x:c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22" t="str"/>
    </x:row>
    <x:row r="37" ht="48" customHeight="1">
      <x:c r="A37" s="22" t="str">
        <x:v>DOC-033</x:v>
      </x:c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22" t="str"/>
    </x:row>
    <x:row r="38" ht="48" customHeight="1">
      <x:c r="A38" s="22" t="str">
        <x:v>DOC-034</x:v>
      </x:c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22" t="str"/>
    </x:row>
    <x:row r="39" ht="48" customHeight="1">
      <x:c r="A39" s="22" t="str">
        <x:v>DOC-035</x:v>
      </x:c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22" t="str"/>
    </x:row>
    <x:row r="40" ht="48" customHeight="1">
      <x:c r="A40" s="22" t="str">
        <x:v>DOC-036</x:v>
      </x:c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22" t="str"/>
    </x:row>
    <x:row r="41" ht="48" customHeight="1">
      <x:c r="A41" s="22" t="str">
        <x:v>DOC-037</x:v>
      </x:c>
      <x:c r="B41" s="30" t="str"/>
      <x:c r="C41" s="30" t="str"/>
      <x:c r="D41" s="30" t="str"/>
      <x:c r="E41" s="30" t="str"/>
      <x:c r="F41" s="30" t="str"/>
      <x:c r="G41" s="30" t="str"/>
      <x:c r="H41" s="30" t="str"/>
      <x:c r="I41" s="30" t="str"/>
      <x:c r="J41" s="22" t="str"/>
    </x:row>
    <x:row r="42" ht="48" customHeight="1">
      <x:c r="A42" s="22" t="str">
        <x:v>DOC-038</x:v>
      </x:c>
      <x:c r="B42" s="30" t="str"/>
      <x:c r="C42" s="30" t="str"/>
      <x:c r="D42" s="30" t="str"/>
      <x:c r="E42" s="30" t="str"/>
      <x:c r="F42" s="30" t="str"/>
      <x:c r="G42" s="30" t="str"/>
      <x:c r="H42" s="30" t="str"/>
      <x:c r="I42" s="30" t="str"/>
      <x:c r="J42" s="22" t="str"/>
    </x:row>
    <x:row r="43" ht="48" customHeight="1">
      <x:c r="A43" s="22" t="str">
        <x:v>DOC-039</x:v>
      </x:c>
      <x:c r="B43" s="30" t="str"/>
      <x:c r="C43" s="30" t="str"/>
      <x:c r="D43" s="30" t="str"/>
      <x:c r="E43" s="30" t="str"/>
      <x:c r="F43" s="30" t="str"/>
      <x:c r="G43" s="30" t="str"/>
      <x:c r="H43" s="30" t="str"/>
      <x:c r="I43" s="30" t="str"/>
      <x:c r="J43" s="22" t="str"/>
    </x:row>
    <x:row r="44" ht="48" customHeight="1">
      <x:c r="A44" s="22" t="str">
        <x:v>DOC-040</x:v>
      </x:c>
      <x:c r="B44" s="30" t="str"/>
      <x:c r="C44" s="30" t="str"/>
      <x:c r="D44" s="30" t="str"/>
      <x:c r="E44" s="30" t="str"/>
      <x:c r="F44" s="30" t="str"/>
      <x:c r="G44" s="30" t="str"/>
      <x:c r="H44" s="30" t="str"/>
      <x:c r="I44" s="30" t="str"/>
      <x:c r="J44" s="22" t="str"/>
    </x:row>
  </x:sheetData>
  <x:mergeCells>
    <x:mergeCell ref="A1:J1"/>
    <x:mergeCell ref="A2:J2"/>
  </x:mergeCells>
  <x:dataValidations count="2">
    <x:dataValidation type="list" sqref="G5:G44">
      <x:formula1>"Íntegro,Parcial,Ilegível,Não validado"</x:formula1>
    </x:dataValidation>
    <x:dataValidation type="list" sqref="I5:I44">
      <x:formula1>"Sim,Não,Parcial"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7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15" hidden="0" customWidth="1"/>
    <x:col min="9" max="9" width="28" hidden="0" customWidth="1"/>
    <x:col min="10" max="10" width="24" hidden="0" customWidth="1"/>
    <x:col min="11" max="11" width="28" hidden="0" customWidth="1"/>
  </x:cols>
  <x:sheetData>
    <x:row r="1" ht="32" customHeight="1">
      <x:c r="A1" s="3" t="str">
        <x:v>PREVISÃO ORÇAMENTÁRIA E CRÉDITOS</x:v>
      </x:c>
    </x:row>
    <x:row r="2" ht="28" customHeight="1">
      <x:c r="A2" s="7" t="str">
        <x:v>Suporte a QF-01 e QF-06. Informe valores e atos; as fórmulas testam suficiência e regularidade documental.</x:v>
      </x:c>
    </x:row>
    <x:row r="4" ht="38" customHeight="1">
      <x:c r="A4" s="14" t="str">
        <x:v>Exercício/evento</x:v>
      </x:c>
      <x:c r="B4" s="28" t="str">
        <x:v>Dotação inicial</x:v>
      </x:c>
      <x:c r="C4" s="28" t="str">
        <x:v>Créditos adicionais</x:v>
      </x:c>
      <x:c r="D4" s="28" t="str">
        <x:v>Anulações</x:v>
      </x:c>
      <x:c r="E4" s="28" t="str">
        <x:v>Dotação atualizada</x:v>
      </x:c>
      <x:c r="F4" s="28" t="str">
        <x:v>Empenhado</x:v>
      </x:c>
      <x:c r="G4" s="28" t="str">
        <x:v>Saldo</x:v>
      </x:c>
      <x:c r="H4" s="28" t="str">
        <x:v>Fonte</x:v>
      </x:c>
      <x:c r="I4" s="28" t="str">
        <x:v>Ato/autorização</x:v>
      </x:c>
      <x:c r="J4" s="28" t="str">
        <x:v>Publicação</x:v>
      </x:c>
      <x:c r="K4" s="15" t="str">
        <x:v>Conclusão</x:v>
      </x:c>
    </x:row>
    <x:row r="5" ht="48" customHeight="1">
      <x:c r="A5" s="21" t="str"/>
      <x:c r="B5" s="31" t="str"/>
      <x:c r="C5" s="31" t="str"/>
      <x:c r="D5" s="31" t="str"/>
      <x:c r="E5" s="32" t="str">
        <x:f>IF(COUNT(B5:D5)=0,"",B5+C5-D5)</x:f>
      </x:c>
      <x:c r="F5" s="31" t="str"/>
      <x:c r="G5" s="32" t="str">
        <x:f>IF(COUNT(E5:F5)&lt;2,"",E5-F5)</x:f>
      </x:c>
      <x:c r="H5" s="29" t="str"/>
      <x:c r="I5" s="29" t="str"/>
      <x:c r="J5" s="29" t="str"/>
      <x:c r="K5" s="29" t="str"/>
    </x:row>
    <x:row r="6" ht="48" customHeight="1">
      <x:c r="A6" s="22" t="str"/>
      <x:c r="B6" s="33" t="str"/>
      <x:c r="C6" s="33" t="str"/>
      <x:c r="D6" s="33" t="str"/>
      <x:c r="E6" s="34" t="str">
        <x:f>IF(COUNT(B6:D6)=0,"",B6+C6-D6)</x:f>
      </x:c>
      <x:c r="F6" s="33" t="str"/>
      <x:c r="G6" s="34" t="str">
        <x:f>IF(COUNT(E6:F6)&lt;2,"",E6-F6)</x:f>
      </x:c>
      <x:c r="H6" s="30" t="str"/>
      <x:c r="I6" s="30" t="str"/>
      <x:c r="J6" s="30" t="str"/>
      <x:c r="K6" s="30" t="str"/>
    </x:row>
    <x:row r="7" ht="48" customHeight="1">
      <x:c r="A7" s="22" t="str"/>
      <x:c r="B7" s="33" t="str"/>
      <x:c r="C7" s="33" t="str"/>
      <x:c r="D7" s="33" t="str"/>
      <x:c r="E7" s="34" t="str">
        <x:f>IF(COUNT(B7:D7)=0,"",B7+C7-D7)</x:f>
      </x:c>
      <x:c r="F7" s="33" t="str"/>
      <x:c r="G7" s="34" t="str">
        <x:f>IF(COUNT(E7:F7)&lt;2,"",E7-F7)</x:f>
      </x:c>
      <x:c r="H7" s="30" t="str"/>
      <x:c r="I7" s="30" t="str"/>
      <x:c r="J7" s="30" t="str"/>
      <x:c r="K7" s="30" t="str"/>
    </x:row>
    <x:row r="8" ht="48" customHeight="1">
      <x:c r="A8" s="22" t="str"/>
      <x:c r="B8" s="33" t="str"/>
      <x:c r="C8" s="33" t="str"/>
      <x:c r="D8" s="33" t="str"/>
      <x:c r="E8" s="34" t="str">
        <x:f>IF(COUNT(B8:D8)=0,"",B8+C8-D8)</x:f>
      </x:c>
      <x:c r="F8" s="33" t="str"/>
      <x:c r="G8" s="34" t="str">
        <x:f>IF(COUNT(E8:F8)&lt;2,"",E8-F8)</x:f>
      </x:c>
      <x:c r="H8" s="30" t="str"/>
      <x:c r="I8" s="30" t="str"/>
      <x:c r="J8" s="30" t="str"/>
      <x:c r="K8" s="30" t="str"/>
    </x:row>
    <x:row r="9" ht="48" customHeight="1">
      <x:c r="A9" s="22" t="str"/>
      <x:c r="B9" s="33" t="str"/>
      <x:c r="C9" s="33" t="str"/>
      <x:c r="D9" s="33" t="str"/>
      <x:c r="E9" s="34" t="str">
        <x:f>IF(COUNT(B9:D9)=0,"",B9+C9-D9)</x:f>
      </x:c>
      <x:c r="F9" s="33" t="str"/>
      <x:c r="G9" s="34" t="str">
        <x:f>IF(COUNT(E9:F9)&lt;2,"",E9-F9)</x:f>
      </x:c>
      <x:c r="H9" s="30" t="str"/>
      <x:c r="I9" s="30" t="str"/>
      <x:c r="J9" s="30" t="str"/>
      <x:c r="K9" s="30" t="str"/>
    </x:row>
    <x:row r="10" ht="48" customHeight="1">
      <x:c r="A10" s="22" t="str"/>
      <x:c r="B10" s="33" t="str"/>
      <x:c r="C10" s="33" t="str"/>
      <x:c r="D10" s="33" t="str"/>
      <x:c r="E10" s="34" t="str">
        <x:f>IF(COUNT(B10:D10)=0,"",B10+C10-D10)</x:f>
      </x:c>
      <x:c r="F10" s="33" t="str"/>
      <x:c r="G10" s="34" t="str">
        <x:f>IF(COUNT(E10:F10)&lt;2,"",E10-F10)</x:f>
      </x:c>
      <x:c r="H10" s="30" t="str"/>
      <x:c r="I10" s="30" t="str"/>
      <x:c r="J10" s="30" t="str"/>
      <x:c r="K10" s="30" t="str"/>
    </x:row>
    <x:row r="11" ht="48" customHeight="1">
      <x:c r="A11" s="22" t="str"/>
      <x:c r="B11" s="33" t="str"/>
      <x:c r="C11" s="33" t="str"/>
      <x:c r="D11" s="33" t="str"/>
      <x:c r="E11" s="34" t="str">
        <x:f>IF(COUNT(B11:D11)=0,"",B11+C11-D11)</x:f>
      </x:c>
      <x:c r="F11" s="33" t="str"/>
      <x:c r="G11" s="34" t="str">
        <x:f>IF(COUNT(E11:F11)&lt;2,"",E11-F11)</x:f>
      </x:c>
      <x:c r="H11" s="30" t="str"/>
      <x:c r="I11" s="30" t="str"/>
      <x:c r="J11" s="30" t="str"/>
      <x:c r="K11" s="30" t="str"/>
    </x:row>
    <x:row r="12" ht="48" customHeight="1">
      <x:c r="A12" s="22" t="str"/>
      <x:c r="B12" s="33" t="str"/>
      <x:c r="C12" s="33" t="str"/>
      <x:c r="D12" s="33" t="str"/>
      <x:c r="E12" s="34" t="str">
        <x:f>IF(COUNT(B12:D12)=0,"",B12+C12-D12)</x:f>
      </x:c>
      <x:c r="F12" s="33" t="str"/>
      <x:c r="G12" s="34" t="str">
        <x:f>IF(COUNT(E12:F12)&lt;2,"",E12-F12)</x:f>
      </x:c>
      <x:c r="H12" s="30" t="str"/>
      <x:c r="I12" s="30" t="str"/>
      <x:c r="J12" s="30" t="str"/>
      <x:c r="K12" s="30" t="str"/>
    </x:row>
    <x:row r="13" ht="48" customHeight="1">
      <x:c r="A13" s="22" t="str"/>
      <x:c r="B13" s="33" t="str"/>
      <x:c r="C13" s="33" t="str"/>
      <x:c r="D13" s="33" t="str"/>
      <x:c r="E13" s="34" t="str">
        <x:f>IF(COUNT(B13:D13)=0,"",B13+C13-D13)</x:f>
      </x:c>
      <x:c r="F13" s="33" t="str"/>
      <x:c r="G13" s="34" t="str">
        <x:f>IF(COUNT(E13:F13)&lt;2,"",E13-F13)</x:f>
      </x:c>
      <x:c r="H13" s="30" t="str"/>
      <x:c r="I13" s="30" t="str"/>
      <x:c r="J13" s="30" t="str"/>
      <x:c r="K13" s="30" t="str"/>
    </x:row>
    <x:row r="14" ht="48" customHeight="1">
      <x:c r="A14" s="22" t="str"/>
      <x:c r="B14" s="33" t="str"/>
      <x:c r="C14" s="33" t="str"/>
      <x:c r="D14" s="33" t="str"/>
      <x:c r="E14" s="34" t="str">
        <x:f>IF(COUNT(B14:D14)=0,"",B14+C14-D14)</x:f>
      </x:c>
      <x:c r="F14" s="33" t="str"/>
      <x:c r="G14" s="34" t="str">
        <x:f>IF(COUNT(E14:F14)&lt;2,"",E14-F14)</x:f>
      </x:c>
      <x:c r="H14" s="30" t="str"/>
      <x:c r="I14" s="30" t="str"/>
      <x:c r="J14" s="30" t="str"/>
      <x:c r="K14" s="30" t="str"/>
    </x:row>
    <x:row r="15" ht="48" customHeight="1">
      <x:c r="A15" s="22" t="str"/>
      <x:c r="B15" s="33" t="str"/>
      <x:c r="C15" s="33" t="str"/>
      <x:c r="D15" s="33" t="str"/>
      <x:c r="E15" s="34" t="str">
        <x:f>IF(COUNT(B15:D15)=0,"",B15+C15-D15)</x:f>
      </x:c>
      <x:c r="F15" s="33" t="str"/>
      <x:c r="G15" s="34" t="str">
        <x:f>IF(COUNT(E15:F15)&lt;2,"",E15-F15)</x:f>
      </x:c>
      <x:c r="H15" s="30" t="str"/>
      <x:c r="I15" s="30" t="str"/>
      <x:c r="J15" s="30" t="str"/>
      <x:c r="K15" s="30" t="str"/>
    </x:row>
    <x:row r="16" ht="48" customHeight="1">
      <x:c r="A16" s="22" t="str"/>
      <x:c r="B16" s="33" t="str"/>
      <x:c r="C16" s="33" t="str"/>
      <x:c r="D16" s="33" t="str"/>
      <x:c r="E16" s="34" t="str">
        <x:f>IF(COUNT(B16:D16)=0,"",B16+C16-D16)</x:f>
      </x:c>
      <x:c r="F16" s="33" t="str"/>
      <x:c r="G16" s="34" t="str">
        <x:f>IF(COUNT(E16:F16)&lt;2,"",E16-F16)</x:f>
      </x:c>
      <x:c r="H16" s="30" t="str"/>
      <x:c r="I16" s="30" t="str"/>
      <x:c r="J16" s="30" t="str"/>
      <x:c r="K16" s="30" t="str"/>
    </x:row>
    <x:row r="17" ht="48" customHeight="1">
      <x:c r="A17" s="22" t="str"/>
      <x:c r="B17" s="33" t="str"/>
      <x:c r="C17" s="33" t="str"/>
      <x:c r="D17" s="33" t="str"/>
      <x:c r="E17" s="34" t="str">
        <x:f>IF(COUNT(B17:D17)=0,"",B17+C17-D17)</x:f>
      </x:c>
      <x:c r="F17" s="33" t="str"/>
      <x:c r="G17" s="34" t="str">
        <x:f>IF(COUNT(E17:F17)&lt;2,"",E17-F17)</x:f>
      </x:c>
      <x:c r="H17" s="30" t="str"/>
      <x:c r="I17" s="30" t="str"/>
      <x:c r="J17" s="30" t="str"/>
      <x:c r="K17" s="30" t="str"/>
    </x:row>
    <x:row r="18" ht="48" customHeight="1">
      <x:c r="A18" s="22" t="str"/>
      <x:c r="B18" s="33" t="str"/>
      <x:c r="C18" s="33" t="str"/>
      <x:c r="D18" s="33" t="str"/>
      <x:c r="E18" s="34" t="str">
        <x:f>IF(COUNT(B18:D18)=0,"",B18+C18-D18)</x:f>
      </x:c>
      <x:c r="F18" s="33" t="str"/>
      <x:c r="G18" s="34" t="str">
        <x:f>IF(COUNT(E18:F18)&lt;2,"",E18-F18)</x:f>
      </x:c>
      <x:c r="H18" s="30" t="str"/>
      <x:c r="I18" s="30" t="str"/>
      <x:c r="J18" s="30" t="str"/>
      <x:c r="K18" s="30" t="str"/>
    </x:row>
    <x:row r="19" ht="48" customHeight="1">
      <x:c r="A19" s="22" t="str"/>
      <x:c r="B19" s="33" t="str"/>
      <x:c r="C19" s="33" t="str"/>
      <x:c r="D19" s="33" t="str"/>
      <x:c r="E19" s="34" t="str">
        <x:f>IF(COUNT(B19:D19)=0,"",B19+C19-D19)</x:f>
      </x:c>
      <x:c r="F19" s="33" t="str"/>
      <x:c r="G19" s="34" t="str">
        <x:f>IF(COUNT(E19:F19)&lt;2,"",E19-F19)</x:f>
      </x:c>
      <x:c r="H19" s="30" t="str"/>
      <x:c r="I19" s="30" t="str"/>
      <x:c r="J19" s="30" t="str"/>
      <x:c r="K19" s="30" t="str"/>
    </x:row>
    <x:row r="20" ht="48" customHeight="1">
      <x:c r="A20" s="22" t="str"/>
      <x:c r="B20" s="33" t="str"/>
      <x:c r="C20" s="33" t="str"/>
      <x:c r="D20" s="33" t="str"/>
      <x:c r="E20" s="34" t="str">
        <x:f>IF(COUNT(B20:D20)=0,"",B20+C20-D20)</x:f>
      </x:c>
      <x:c r="F20" s="33" t="str"/>
      <x:c r="G20" s="34" t="str">
        <x:f>IF(COUNT(E20:F20)&lt;2,"",E20-F20)</x:f>
      </x:c>
      <x:c r="H20" s="30" t="str"/>
      <x:c r="I20" s="30" t="str"/>
      <x:c r="J20" s="30" t="str"/>
      <x:c r="K20" s="30" t="str"/>
    </x:row>
    <x:row r="21" ht="48" customHeight="1">
      <x:c r="A21" s="22" t="str"/>
      <x:c r="B21" s="33" t="str"/>
      <x:c r="C21" s="33" t="str"/>
      <x:c r="D21" s="33" t="str"/>
      <x:c r="E21" s="34" t="str">
        <x:f>IF(COUNT(B21:D21)=0,"",B21+C21-D21)</x:f>
      </x:c>
      <x:c r="F21" s="33" t="str"/>
      <x:c r="G21" s="34" t="str">
        <x:f>IF(COUNT(E21:F21)&lt;2,"",E21-F21)</x:f>
      </x:c>
      <x:c r="H21" s="30" t="str"/>
      <x:c r="I21" s="30" t="str"/>
      <x:c r="J21" s="30" t="str"/>
      <x:c r="K21" s="30" t="str"/>
    </x:row>
    <x:row r="22" ht="48" customHeight="1">
      <x:c r="A22" s="22" t="str"/>
      <x:c r="B22" s="33" t="str"/>
      <x:c r="C22" s="33" t="str"/>
      <x:c r="D22" s="33" t="str"/>
      <x:c r="E22" s="34" t="str">
        <x:f>IF(COUNT(B22:D22)=0,"",B22+C22-D22)</x:f>
      </x:c>
      <x:c r="F22" s="33" t="str"/>
      <x:c r="G22" s="34" t="str">
        <x:f>IF(COUNT(E22:F22)&lt;2,"",E22-F22)</x:f>
      </x:c>
      <x:c r="H22" s="30" t="str"/>
      <x:c r="I22" s="30" t="str"/>
      <x:c r="J22" s="30" t="str"/>
      <x:c r="K22" s="30" t="str"/>
    </x:row>
    <x:row r="23" ht="48" customHeight="1">
      <x:c r="A23" s="22" t="str"/>
      <x:c r="B23" s="33" t="str"/>
      <x:c r="C23" s="33" t="str"/>
      <x:c r="D23" s="33" t="str"/>
      <x:c r="E23" s="34" t="str">
        <x:f>IF(COUNT(B23:D23)=0,"",B23+C23-D23)</x:f>
      </x:c>
      <x:c r="F23" s="33" t="str"/>
      <x:c r="G23" s="34" t="str">
        <x:f>IF(COUNT(E23:F23)&lt;2,"",E23-F23)</x:f>
      </x:c>
      <x:c r="H23" s="30" t="str"/>
      <x:c r="I23" s="30" t="str"/>
      <x:c r="J23" s="30" t="str"/>
      <x:c r="K23" s="30" t="str"/>
    </x:row>
    <x:row r="24" ht="48" customHeight="1">
      <x:c r="A24" s="22" t="str"/>
      <x:c r="B24" s="33" t="str"/>
      <x:c r="C24" s="33" t="str"/>
      <x:c r="D24" s="33" t="str"/>
      <x:c r="E24" s="34" t="str">
        <x:f>IF(COUNT(B24:D24)=0,"",B24+C24-D24)</x:f>
      </x:c>
      <x:c r="F24" s="33" t="str"/>
      <x:c r="G24" s="34" t="str">
        <x:f>IF(COUNT(E24:F24)&lt;2,"",E24-F24)</x:f>
      </x:c>
      <x:c r="H24" s="30" t="str"/>
      <x:c r="I24" s="30" t="str"/>
      <x:c r="J24" s="30" t="str"/>
      <x:c r="K24" s="30" t="str"/>
    </x:row>
    <x:row r="25" ht="48" customHeight="1">
      <x:c r="A25" s="22" t="str"/>
      <x:c r="B25" s="33" t="str"/>
      <x:c r="C25" s="33" t="str"/>
      <x:c r="D25" s="33" t="str"/>
      <x:c r="E25" s="34" t="str">
        <x:f>IF(COUNT(B25:D25)=0,"",B25+C25-D25)</x:f>
      </x:c>
      <x:c r="F25" s="33" t="str"/>
      <x:c r="G25" s="34" t="str">
        <x:f>IF(COUNT(E25:F25)&lt;2,"",E25-F25)</x:f>
      </x:c>
      <x:c r="H25" s="30" t="str"/>
      <x:c r="I25" s="30" t="str"/>
      <x:c r="J25" s="30" t="str"/>
      <x:c r="K25" s="30" t="str"/>
    </x:row>
    <x:row r="26" ht="48" customHeight="1">
      <x:c r="A26" s="22" t="str"/>
      <x:c r="B26" s="33" t="str"/>
      <x:c r="C26" s="33" t="str"/>
      <x:c r="D26" s="33" t="str"/>
      <x:c r="E26" s="34" t="str">
        <x:f>IF(COUNT(B26:D26)=0,"",B26+C26-D26)</x:f>
      </x:c>
      <x:c r="F26" s="33" t="str"/>
      <x:c r="G26" s="34" t="str">
        <x:f>IF(COUNT(E26:F26)&lt;2,"",E26-F26)</x:f>
      </x:c>
      <x:c r="H26" s="30" t="str"/>
      <x:c r="I26" s="30" t="str"/>
      <x:c r="J26" s="30" t="str"/>
      <x:c r="K26" s="30" t="str"/>
    </x:row>
    <x:row r="27" ht="48" customHeight="1">
      <x:c r="A27" s="22" t="str"/>
      <x:c r="B27" s="33" t="str"/>
      <x:c r="C27" s="33" t="str"/>
      <x:c r="D27" s="33" t="str"/>
      <x:c r="E27" s="34" t="str">
        <x:f>IF(COUNT(B27:D27)=0,"",B27+C27-D27)</x:f>
      </x:c>
      <x:c r="F27" s="33" t="str"/>
      <x:c r="G27" s="34" t="str">
        <x:f>IF(COUNT(E27:F27)&lt;2,"",E27-F27)</x:f>
      </x:c>
      <x:c r="H27" s="30" t="str"/>
      <x:c r="I27" s="30" t="str"/>
      <x:c r="J27" s="30" t="str"/>
      <x:c r="K27" s="30" t="str"/>
    </x:row>
    <x:row r="28" ht="48" customHeight="1">
      <x:c r="A28" s="22" t="str"/>
      <x:c r="B28" s="33" t="str"/>
      <x:c r="C28" s="33" t="str"/>
      <x:c r="D28" s="33" t="str"/>
      <x:c r="E28" s="34" t="str">
        <x:f>IF(COUNT(B28:D28)=0,"",B28+C28-D28)</x:f>
      </x:c>
      <x:c r="F28" s="33" t="str"/>
      <x:c r="G28" s="34" t="str">
        <x:f>IF(COUNT(E28:F28)&lt;2,"",E28-F28)</x:f>
      </x:c>
      <x:c r="H28" s="30" t="str"/>
      <x:c r="I28" s="30" t="str"/>
      <x:c r="J28" s="30" t="str"/>
      <x:c r="K28" s="30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  <x:col min="3" max="3" width="34" hidden="0" customWidth="1"/>
    <x:col min="4" max="4" width="27" hidden="0" customWidth="1"/>
    <x:col min="5" max="5" width="14" hidden="0" customWidth="1"/>
    <x:col min="6" max="6" width="17" hidden="0" customWidth="1"/>
    <x:col min="7" max="7" width="17" hidden="0" customWidth="1"/>
    <x:col min="8" max="8" width="15" hidden="0" customWidth="1"/>
    <x:col min="9" max="9" width="18" hidden="0" customWidth="1"/>
    <x:col min="10" max="10" width="16" hidden="0" customWidth="1"/>
    <x:col min="11" max="11" width="16" hidden="0" customWidth="1"/>
    <x:col min="12" max="12" width="18" hidden="0" customWidth="1"/>
    <x:col min="13" max="13" width="18" hidden="0" customWidth="1"/>
    <x:col min="14" max="14" width="35" hidden="0" customWidth="1"/>
    <x:col min="15" max="15" width="18" hidden="0" customWidth="1"/>
  </x:cols>
  <x:sheetData>
    <x:row r="1" ht="32" customHeight="1">
      <x:c r="A1" s="3" t="str">
        <x:v>EXECUÇÃO ORÇAMENTÁRIA E FINANCEIRA</x:v>
      </x:c>
    </x:row>
    <x:row r="2" ht="28" customHeight="1">
      <x:c r="A2" s="7" t="str">
        <x:v>Suporte a QF-02 e QF-05. Contratado, empenho líquido, liquidado e pago são fases comparadas, nunca somadas.</x:v>
      </x:c>
    </x:row>
    <x:row r="4" ht="38" customHeight="1">
      <x:c r="A4" s="14" t="str">
        <x:v>Contrato/empenho</x:v>
      </x:c>
      <x:c r="B4" s="28" t="str">
        <x:v>Credor</x:v>
      </x:c>
      <x:c r="C4" s="28" t="str">
        <x:v>Objeto</x:v>
      </x:c>
      <x:c r="D4" s="28" t="str">
        <x:v>Classificação</x:v>
      </x:c>
      <x:c r="E4" s="28" t="str">
        <x:v>Fonte</x:v>
      </x:c>
      <x:c r="F4" s="28" t="str">
        <x:v>Valor contratado</x:v>
      </x:c>
      <x:c r="G4" s="28" t="str">
        <x:v>Empenho bruto</x:v>
      </x:c>
      <x:c r="H4" s="28" t="str">
        <x:v>Anulações</x:v>
      </x:c>
      <x:c r="I4" s="28" t="str">
        <x:v>Empenho líquido</x:v>
      </x:c>
      <x:c r="J4" s="28" t="str">
        <x:v>Liquidado</x:v>
      </x:c>
      <x:c r="K4" s="28" t="str">
        <x:v>Pago</x:v>
      </x:c>
      <x:c r="L4" s="28" t="str">
        <x:v>Saldo a liquidar</x:v>
      </x:c>
      <x:c r="M4" s="28" t="str">
        <x:v>Saldo a pagar</x:v>
      </x:c>
      <x:c r="N4" s="28" t="str">
        <x:v>Evidência</x:v>
      </x:c>
      <x:c r="O4" s="15" t="str">
        <x:v>Status</x:v>
      </x:c>
    </x:row>
    <x:row r="5" ht="48" customHeight="1">
      <x:c r="A5" s="29" t="str"/>
      <x:c r="B5" s="29" t="str"/>
      <x:c r="C5" s="29" t="str"/>
      <x:c r="D5" s="29" t="str"/>
      <x:c r="E5" s="29" t="str"/>
      <x:c r="F5" s="31" t="str"/>
      <x:c r="G5" s="31" t="str"/>
      <x:c r="H5" s="31" t="str"/>
      <x:c r="I5" s="32" t="str">
        <x:f>IF(COUNT(G5:H5)=0,"",G5-H5)</x:f>
      </x:c>
      <x:c r="J5" s="31" t="str"/>
      <x:c r="K5" s="31" t="str"/>
      <x:c r="L5" s="32" t="str">
        <x:f>IF(COUNT(I5:J5)&lt;2,"",I5-J5)</x:f>
      </x:c>
      <x:c r="M5" s="32" t="str">
        <x:f>IF(COUNT(J5:K5)&lt;2,"",J5-K5)</x:f>
      </x:c>
      <x:c r="N5" s="29" t="str"/>
      <x:c r="O5" s="29" t="str"/>
    </x:row>
    <x:row r="6" ht="48" customHeight="1">
      <x:c r="A6" s="30" t="str"/>
      <x:c r="B6" s="30" t="str"/>
      <x:c r="C6" s="30" t="str"/>
      <x:c r="D6" s="30" t="str"/>
      <x:c r="E6" s="30" t="str"/>
      <x:c r="F6" s="33" t="str"/>
      <x:c r="G6" s="33" t="str"/>
      <x:c r="H6" s="33" t="str"/>
      <x:c r="I6" s="34" t="str">
        <x:f>IF(COUNT(G6:H6)=0,"",G6-H6)</x:f>
      </x:c>
      <x:c r="J6" s="33" t="str"/>
      <x:c r="K6" s="33" t="str"/>
      <x:c r="L6" s="34" t="str">
        <x:f>IF(COUNT(I6:J6)&lt;2,"",I6-J6)</x:f>
      </x:c>
      <x:c r="M6" s="34" t="str">
        <x:f>IF(COUNT(J6:K6)&lt;2,"",J6-K6)</x:f>
      </x:c>
      <x:c r="N6" s="30" t="str"/>
      <x:c r="O6" s="30" t="str"/>
    </x:row>
    <x:row r="7" ht="48" customHeight="1">
      <x:c r="A7" s="30" t="str"/>
      <x:c r="B7" s="30" t="str"/>
      <x:c r="C7" s="30" t="str"/>
      <x:c r="D7" s="30" t="str"/>
      <x:c r="E7" s="30" t="str"/>
      <x:c r="F7" s="33" t="str"/>
      <x:c r="G7" s="33" t="str"/>
      <x:c r="H7" s="33" t="str"/>
      <x:c r="I7" s="34" t="str">
        <x:f>IF(COUNT(G7:H7)=0,"",G7-H7)</x:f>
      </x:c>
      <x:c r="J7" s="33" t="str"/>
      <x:c r="K7" s="33" t="str"/>
      <x:c r="L7" s="34" t="str">
        <x:f>IF(COUNT(I7:J7)&lt;2,"",I7-J7)</x:f>
      </x:c>
      <x:c r="M7" s="34" t="str">
        <x:f>IF(COUNT(J7:K7)&lt;2,"",J7-K7)</x:f>
      </x:c>
      <x:c r="N7" s="30" t="str"/>
      <x:c r="O7" s="30" t="str"/>
    </x:row>
    <x:row r="8" ht="48" customHeight="1">
      <x:c r="A8" s="30" t="str"/>
      <x:c r="B8" s="30" t="str"/>
      <x:c r="C8" s="30" t="str"/>
      <x:c r="D8" s="30" t="str"/>
      <x:c r="E8" s="30" t="str"/>
      <x:c r="F8" s="33" t="str"/>
      <x:c r="G8" s="33" t="str"/>
      <x:c r="H8" s="33" t="str"/>
      <x:c r="I8" s="34" t="str">
        <x:f>IF(COUNT(G8:H8)=0,"",G8-H8)</x:f>
      </x:c>
      <x:c r="J8" s="33" t="str"/>
      <x:c r="K8" s="33" t="str"/>
      <x:c r="L8" s="34" t="str">
        <x:f>IF(COUNT(I8:J8)&lt;2,"",I8-J8)</x:f>
      </x:c>
      <x:c r="M8" s="34" t="str">
        <x:f>IF(COUNT(J8:K8)&lt;2,"",J8-K8)</x:f>
      </x:c>
      <x:c r="N8" s="30" t="str"/>
      <x:c r="O8" s="30" t="str"/>
    </x:row>
    <x:row r="9" ht="48" customHeight="1">
      <x:c r="A9" s="30" t="str"/>
      <x:c r="B9" s="30" t="str"/>
      <x:c r="C9" s="30" t="str"/>
      <x:c r="D9" s="30" t="str"/>
      <x:c r="E9" s="30" t="str"/>
      <x:c r="F9" s="33" t="str"/>
      <x:c r="G9" s="33" t="str"/>
      <x:c r="H9" s="33" t="str"/>
      <x:c r="I9" s="34" t="str">
        <x:f>IF(COUNT(G9:H9)=0,"",G9-H9)</x:f>
      </x:c>
      <x:c r="J9" s="33" t="str"/>
      <x:c r="K9" s="33" t="str"/>
      <x:c r="L9" s="34" t="str">
        <x:f>IF(COUNT(I9:J9)&lt;2,"",I9-J9)</x:f>
      </x:c>
      <x:c r="M9" s="34" t="str">
        <x:f>IF(COUNT(J9:K9)&lt;2,"",J9-K9)</x:f>
      </x:c>
      <x:c r="N9" s="30" t="str"/>
      <x:c r="O9" s="30" t="str"/>
    </x:row>
    <x:row r="10" ht="48" customHeight="1">
      <x:c r="A10" s="30" t="str"/>
      <x:c r="B10" s="30" t="str"/>
      <x:c r="C10" s="30" t="str"/>
      <x:c r="D10" s="30" t="str"/>
      <x:c r="E10" s="30" t="str"/>
      <x:c r="F10" s="33" t="str"/>
      <x:c r="G10" s="33" t="str"/>
      <x:c r="H10" s="33" t="str"/>
      <x:c r="I10" s="34" t="str">
        <x:f>IF(COUNT(G10:H10)=0,"",G10-H10)</x:f>
      </x:c>
      <x:c r="J10" s="33" t="str"/>
      <x:c r="K10" s="33" t="str"/>
      <x:c r="L10" s="34" t="str">
        <x:f>IF(COUNT(I10:J10)&lt;2,"",I10-J10)</x:f>
      </x:c>
      <x:c r="M10" s="34" t="str">
        <x:f>IF(COUNT(J10:K10)&lt;2,"",J10-K10)</x:f>
      </x:c>
      <x:c r="N10" s="30" t="str"/>
      <x:c r="O10" s="30" t="str"/>
    </x:row>
    <x:row r="11" ht="48" customHeight="1">
      <x:c r="A11" s="30" t="str"/>
      <x:c r="B11" s="30" t="str"/>
      <x:c r="C11" s="30" t="str"/>
      <x:c r="D11" s="30" t="str"/>
      <x:c r="E11" s="30" t="str"/>
      <x:c r="F11" s="33" t="str"/>
      <x:c r="G11" s="33" t="str"/>
      <x:c r="H11" s="33" t="str"/>
      <x:c r="I11" s="34" t="str">
        <x:f>IF(COUNT(G11:H11)=0,"",G11-H11)</x:f>
      </x:c>
      <x:c r="J11" s="33" t="str"/>
      <x:c r="K11" s="33" t="str"/>
      <x:c r="L11" s="34" t="str">
        <x:f>IF(COUNT(I11:J11)&lt;2,"",I11-J11)</x:f>
      </x:c>
      <x:c r="M11" s="34" t="str">
        <x:f>IF(COUNT(J11:K11)&lt;2,"",J11-K11)</x:f>
      </x:c>
      <x:c r="N11" s="30" t="str"/>
      <x:c r="O11" s="30" t="str"/>
    </x:row>
    <x:row r="12" ht="48" customHeight="1">
      <x:c r="A12" s="30" t="str"/>
      <x:c r="B12" s="30" t="str"/>
      <x:c r="C12" s="30" t="str"/>
      <x:c r="D12" s="30" t="str"/>
      <x:c r="E12" s="30" t="str"/>
      <x:c r="F12" s="33" t="str"/>
      <x:c r="G12" s="33" t="str"/>
      <x:c r="H12" s="33" t="str"/>
      <x:c r="I12" s="34" t="str">
        <x:f>IF(COUNT(G12:H12)=0,"",G12-H12)</x:f>
      </x:c>
      <x:c r="J12" s="33" t="str"/>
      <x:c r="K12" s="33" t="str"/>
      <x:c r="L12" s="34" t="str">
        <x:f>IF(COUNT(I12:J12)&lt;2,"",I12-J12)</x:f>
      </x:c>
      <x:c r="M12" s="34" t="str">
        <x:f>IF(COUNT(J12:K12)&lt;2,"",J12-K12)</x:f>
      </x:c>
      <x:c r="N12" s="30" t="str"/>
      <x:c r="O12" s="30" t="str"/>
    </x:row>
    <x:row r="13" ht="48" customHeight="1">
      <x:c r="A13" s="30" t="str"/>
      <x:c r="B13" s="30" t="str"/>
      <x:c r="C13" s="30" t="str"/>
      <x:c r="D13" s="30" t="str"/>
      <x:c r="E13" s="30" t="str"/>
      <x:c r="F13" s="33" t="str"/>
      <x:c r="G13" s="33" t="str"/>
      <x:c r="H13" s="33" t="str"/>
      <x:c r="I13" s="34" t="str">
        <x:f>IF(COUNT(G13:H13)=0,"",G13-H13)</x:f>
      </x:c>
      <x:c r="J13" s="33" t="str"/>
      <x:c r="K13" s="33" t="str"/>
      <x:c r="L13" s="34" t="str">
        <x:f>IF(COUNT(I13:J13)&lt;2,"",I13-J13)</x:f>
      </x:c>
      <x:c r="M13" s="34" t="str">
        <x:f>IF(COUNT(J13:K13)&lt;2,"",J13-K13)</x:f>
      </x:c>
      <x:c r="N13" s="30" t="str"/>
      <x:c r="O13" s="30" t="str"/>
    </x:row>
    <x:row r="14" ht="48" customHeight="1">
      <x:c r="A14" s="30" t="str"/>
      <x:c r="B14" s="30" t="str"/>
      <x:c r="C14" s="30" t="str"/>
      <x:c r="D14" s="30" t="str"/>
      <x:c r="E14" s="30" t="str"/>
      <x:c r="F14" s="33" t="str"/>
      <x:c r="G14" s="33" t="str"/>
      <x:c r="H14" s="33" t="str"/>
      <x:c r="I14" s="34" t="str">
        <x:f>IF(COUNT(G14:H14)=0,"",G14-H14)</x:f>
      </x:c>
      <x:c r="J14" s="33" t="str"/>
      <x:c r="K14" s="33" t="str"/>
      <x:c r="L14" s="34" t="str">
        <x:f>IF(COUNT(I14:J14)&lt;2,"",I14-J14)</x:f>
      </x:c>
      <x:c r="M14" s="34" t="str">
        <x:f>IF(COUNT(J14:K14)&lt;2,"",J14-K14)</x:f>
      </x:c>
      <x:c r="N14" s="30" t="str"/>
      <x:c r="O14" s="30" t="str"/>
    </x:row>
    <x:row r="15" ht="48" customHeight="1">
      <x:c r="A15" s="30" t="str"/>
      <x:c r="B15" s="30" t="str"/>
      <x:c r="C15" s="30" t="str"/>
      <x:c r="D15" s="30" t="str"/>
      <x:c r="E15" s="30" t="str"/>
      <x:c r="F15" s="33" t="str"/>
      <x:c r="G15" s="33" t="str"/>
      <x:c r="H15" s="33" t="str"/>
      <x:c r="I15" s="34" t="str">
        <x:f>IF(COUNT(G15:H15)=0,"",G15-H15)</x:f>
      </x:c>
      <x:c r="J15" s="33" t="str"/>
      <x:c r="K15" s="33" t="str"/>
      <x:c r="L15" s="34" t="str">
        <x:f>IF(COUNT(I15:J15)&lt;2,"",I15-J15)</x:f>
      </x:c>
      <x:c r="M15" s="34" t="str">
        <x:f>IF(COUNT(J15:K15)&lt;2,"",J15-K15)</x:f>
      </x:c>
      <x:c r="N15" s="30" t="str"/>
      <x:c r="O15" s="30" t="str"/>
    </x:row>
    <x:row r="16" ht="48" customHeight="1">
      <x:c r="A16" s="30" t="str"/>
      <x:c r="B16" s="30" t="str"/>
      <x:c r="C16" s="30" t="str"/>
      <x:c r="D16" s="30" t="str"/>
      <x:c r="E16" s="30" t="str"/>
      <x:c r="F16" s="33" t="str"/>
      <x:c r="G16" s="33" t="str"/>
      <x:c r="H16" s="33" t="str"/>
      <x:c r="I16" s="34" t="str">
        <x:f>IF(COUNT(G16:H16)=0,"",G16-H16)</x:f>
      </x:c>
      <x:c r="J16" s="33" t="str"/>
      <x:c r="K16" s="33" t="str"/>
      <x:c r="L16" s="34" t="str">
        <x:f>IF(COUNT(I16:J16)&lt;2,"",I16-J16)</x:f>
      </x:c>
      <x:c r="M16" s="34" t="str">
        <x:f>IF(COUNT(J16:K16)&lt;2,"",J16-K16)</x:f>
      </x:c>
      <x:c r="N16" s="30" t="str"/>
      <x:c r="O16" s="30" t="str"/>
    </x:row>
    <x:row r="17" ht="48" customHeight="1">
      <x:c r="A17" s="30" t="str"/>
      <x:c r="B17" s="30" t="str"/>
      <x:c r="C17" s="30" t="str"/>
      <x:c r="D17" s="30" t="str"/>
      <x:c r="E17" s="30" t="str"/>
      <x:c r="F17" s="33" t="str"/>
      <x:c r="G17" s="33" t="str"/>
      <x:c r="H17" s="33" t="str"/>
      <x:c r="I17" s="34" t="str">
        <x:f>IF(COUNT(G17:H17)=0,"",G17-H17)</x:f>
      </x:c>
      <x:c r="J17" s="33" t="str"/>
      <x:c r="K17" s="33" t="str"/>
      <x:c r="L17" s="34" t="str">
        <x:f>IF(COUNT(I17:J17)&lt;2,"",I17-J17)</x:f>
      </x:c>
      <x:c r="M17" s="34" t="str">
        <x:f>IF(COUNT(J17:K17)&lt;2,"",J17-K17)</x:f>
      </x:c>
      <x:c r="N17" s="30" t="str"/>
      <x:c r="O17" s="30" t="str"/>
    </x:row>
    <x:row r="18" ht="48" customHeight="1">
      <x:c r="A18" s="30" t="str"/>
      <x:c r="B18" s="30" t="str"/>
      <x:c r="C18" s="30" t="str"/>
      <x:c r="D18" s="30" t="str"/>
      <x:c r="E18" s="30" t="str"/>
      <x:c r="F18" s="33" t="str"/>
      <x:c r="G18" s="33" t="str"/>
      <x:c r="H18" s="33" t="str"/>
      <x:c r="I18" s="34" t="str">
        <x:f>IF(COUNT(G18:H18)=0,"",G18-H18)</x:f>
      </x:c>
      <x:c r="J18" s="33" t="str"/>
      <x:c r="K18" s="33" t="str"/>
      <x:c r="L18" s="34" t="str">
        <x:f>IF(COUNT(I18:J18)&lt;2,"",I18-J18)</x:f>
      </x:c>
      <x:c r="M18" s="34" t="str">
        <x:f>IF(COUNT(J18:K18)&lt;2,"",J18-K18)</x:f>
      </x:c>
      <x:c r="N18" s="30" t="str"/>
      <x:c r="O18" s="30" t="str"/>
    </x:row>
    <x:row r="19" ht="48" customHeight="1">
      <x:c r="A19" s="30" t="str"/>
      <x:c r="B19" s="30" t="str"/>
      <x:c r="C19" s="30" t="str"/>
      <x:c r="D19" s="30" t="str"/>
      <x:c r="E19" s="30" t="str"/>
      <x:c r="F19" s="33" t="str"/>
      <x:c r="G19" s="33" t="str"/>
      <x:c r="H19" s="33" t="str"/>
      <x:c r="I19" s="34" t="str">
        <x:f>IF(COUNT(G19:H19)=0,"",G19-H19)</x:f>
      </x:c>
      <x:c r="J19" s="33" t="str"/>
      <x:c r="K19" s="33" t="str"/>
      <x:c r="L19" s="34" t="str">
        <x:f>IF(COUNT(I19:J19)&lt;2,"",I19-J19)</x:f>
      </x:c>
      <x:c r="M19" s="34" t="str">
        <x:f>IF(COUNT(J19:K19)&lt;2,"",J19-K19)</x:f>
      </x:c>
      <x:c r="N19" s="30" t="str"/>
      <x:c r="O19" s="30" t="str"/>
    </x:row>
    <x:row r="20" ht="48" customHeight="1">
      <x:c r="A20" s="30" t="str"/>
      <x:c r="B20" s="30" t="str"/>
      <x:c r="C20" s="30" t="str"/>
      <x:c r="D20" s="30" t="str"/>
      <x:c r="E20" s="30" t="str"/>
      <x:c r="F20" s="33" t="str"/>
      <x:c r="G20" s="33" t="str"/>
      <x:c r="H20" s="33" t="str"/>
      <x:c r="I20" s="34" t="str">
        <x:f>IF(COUNT(G20:H20)=0,"",G20-H20)</x:f>
      </x:c>
      <x:c r="J20" s="33" t="str"/>
      <x:c r="K20" s="33" t="str"/>
      <x:c r="L20" s="34" t="str">
        <x:f>IF(COUNT(I20:J20)&lt;2,"",I20-J20)</x:f>
      </x:c>
      <x:c r="M20" s="34" t="str">
        <x:f>IF(COUNT(J20:K20)&lt;2,"",J20-K20)</x:f>
      </x:c>
      <x:c r="N20" s="30" t="str"/>
      <x:c r="O20" s="30" t="str"/>
    </x:row>
    <x:row r="21" ht="48" customHeight="1">
      <x:c r="A21" s="30" t="str"/>
      <x:c r="B21" s="30" t="str"/>
      <x:c r="C21" s="30" t="str"/>
      <x:c r="D21" s="30" t="str"/>
      <x:c r="E21" s="30" t="str"/>
      <x:c r="F21" s="33" t="str"/>
      <x:c r="G21" s="33" t="str"/>
      <x:c r="H21" s="33" t="str"/>
      <x:c r="I21" s="34" t="str">
        <x:f>IF(COUNT(G21:H21)=0,"",G21-H21)</x:f>
      </x:c>
      <x:c r="J21" s="33" t="str"/>
      <x:c r="K21" s="33" t="str"/>
      <x:c r="L21" s="34" t="str">
        <x:f>IF(COUNT(I21:J21)&lt;2,"",I21-J21)</x:f>
      </x:c>
      <x:c r="M21" s="34" t="str">
        <x:f>IF(COUNT(J21:K21)&lt;2,"",J21-K21)</x:f>
      </x:c>
      <x:c r="N21" s="30" t="str"/>
      <x:c r="O21" s="30" t="str"/>
    </x:row>
    <x:row r="22" ht="48" customHeight="1">
      <x:c r="A22" s="30" t="str"/>
      <x:c r="B22" s="30" t="str"/>
      <x:c r="C22" s="30" t="str"/>
      <x:c r="D22" s="30" t="str"/>
      <x:c r="E22" s="30" t="str"/>
      <x:c r="F22" s="33" t="str"/>
      <x:c r="G22" s="33" t="str"/>
      <x:c r="H22" s="33" t="str"/>
      <x:c r="I22" s="34" t="str">
        <x:f>IF(COUNT(G22:H22)=0,"",G22-H22)</x:f>
      </x:c>
      <x:c r="J22" s="33" t="str"/>
      <x:c r="K22" s="33" t="str"/>
      <x:c r="L22" s="34" t="str">
        <x:f>IF(COUNT(I22:J22)&lt;2,"",I22-J22)</x:f>
      </x:c>
      <x:c r="M22" s="34" t="str">
        <x:f>IF(COUNT(J22:K22)&lt;2,"",J22-K22)</x:f>
      </x:c>
      <x:c r="N22" s="30" t="str"/>
      <x:c r="O22" s="30" t="str"/>
    </x:row>
    <x:row r="23" ht="48" customHeight="1">
      <x:c r="A23" s="30" t="str"/>
      <x:c r="B23" s="30" t="str"/>
      <x:c r="C23" s="30" t="str"/>
      <x:c r="D23" s="30" t="str"/>
      <x:c r="E23" s="30" t="str"/>
      <x:c r="F23" s="33" t="str"/>
      <x:c r="G23" s="33" t="str"/>
      <x:c r="H23" s="33" t="str"/>
      <x:c r="I23" s="34" t="str">
        <x:f>IF(COUNT(G23:H23)=0,"",G23-H23)</x:f>
      </x:c>
      <x:c r="J23" s="33" t="str"/>
      <x:c r="K23" s="33" t="str"/>
      <x:c r="L23" s="34" t="str">
        <x:f>IF(COUNT(I23:J23)&lt;2,"",I23-J23)</x:f>
      </x:c>
      <x:c r="M23" s="34" t="str">
        <x:f>IF(COUNT(J23:K23)&lt;2,"",J23-K23)</x:f>
      </x:c>
      <x:c r="N23" s="30" t="str"/>
      <x:c r="O23" s="30" t="str"/>
    </x:row>
    <x:row r="24" ht="48" customHeight="1">
      <x:c r="A24" s="30" t="str"/>
      <x:c r="B24" s="30" t="str"/>
      <x:c r="C24" s="30" t="str"/>
      <x:c r="D24" s="30" t="str"/>
      <x:c r="E24" s="30" t="str"/>
      <x:c r="F24" s="33" t="str"/>
      <x:c r="G24" s="33" t="str"/>
      <x:c r="H24" s="33" t="str"/>
      <x:c r="I24" s="34" t="str">
        <x:f>IF(COUNT(G24:H24)=0,"",G24-H24)</x:f>
      </x:c>
      <x:c r="J24" s="33" t="str"/>
      <x:c r="K24" s="33" t="str"/>
      <x:c r="L24" s="34" t="str">
        <x:f>IF(COUNT(I24:J24)&lt;2,"",I24-J24)</x:f>
      </x:c>
      <x:c r="M24" s="34" t="str">
        <x:f>IF(COUNT(J24:K24)&lt;2,"",J24-K24)</x:f>
      </x:c>
      <x:c r="N24" s="30" t="str"/>
      <x:c r="O24" s="30" t="str"/>
    </x:row>
    <x:row r="25" ht="48" customHeight="1">
      <x:c r="A25" s="30" t="str"/>
      <x:c r="B25" s="30" t="str"/>
      <x:c r="C25" s="30" t="str"/>
      <x:c r="D25" s="30" t="str"/>
      <x:c r="E25" s="30" t="str"/>
      <x:c r="F25" s="33" t="str"/>
      <x:c r="G25" s="33" t="str"/>
      <x:c r="H25" s="33" t="str"/>
      <x:c r="I25" s="34" t="str">
        <x:f>IF(COUNT(G25:H25)=0,"",G25-H25)</x:f>
      </x:c>
      <x:c r="J25" s="33" t="str"/>
      <x:c r="K25" s="33" t="str"/>
      <x:c r="L25" s="34" t="str">
        <x:f>IF(COUNT(I25:J25)&lt;2,"",I25-J25)</x:f>
      </x:c>
      <x:c r="M25" s="34" t="str">
        <x:f>IF(COUNT(J25:K25)&lt;2,"",J25-K25)</x:f>
      </x:c>
      <x:c r="N25" s="30" t="str"/>
      <x:c r="O25" s="30" t="str"/>
    </x:row>
    <x:row r="26" ht="48" customHeight="1">
      <x:c r="A26" s="30" t="str"/>
      <x:c r="B26" s="30" t="str"/>
      <x:c r="C26" s="30" t="str"/>
      <x:c r="D26" s="30" t="str"/>
      <x:c r="E26" s="30" t="str"/>
      <x:c r="F26" s="33" t="str"/>
      <x:c r="G26" s="33" t="str"/>
      <x:c r="H26" s="33" t="str"/>
      <x:c r="I26" s="34" t="str">
        <x:f>IF(COUNT(G26:H26)=0,"",G26-H26)</x:f>
      </x:c>
      <x:c r="J26" s="33" t="str"/>
      <x:c r="K26" s="33" t="str"/>
      <x:c r="L26" s="34" t="str">
        <x:f>IF(COUNT(I26:J26)&lt;2,"",I26-J26)</x:f>
      </x:c>
      <x:c r="M26" s="34" t="str">
        <x:f>IF(COUNT(J26:K26)&lt;2,"",J26-K26)</x:f>
      </x:c>
      <x:c r="N26" s="30" t="str"/>
      <x:c r="O26" s="30" t="str"/>
    </x:row>
    <x:row r="27" ht="48" customHeight="1">
      <x:c r="A27" s="30" t="str"/>
      <x:c r="B27" s="30" t="str"/>
      <x:c r="C27" s="30" t="str"/>
      <x:c r="D27" s="30" t="str"/>
      <x:c r="E27" s="30" t="str"/>
      <x:c r="F27" s="33" t="str"/>
      <x:c r="G27" s="33" t="str"/>
      <x:c r="H27" s="33" t="str"/>
      <x:c r="I27" s="34" t="str">
        <x:f>IF(COUNT(G27:H27)=0,"",G27-H27)</x:f>
      </x:c>
      <x:c r="J27" s="33" t="str"/>
      <x:c r="K27" s="33" t="str"/>
      <x:c r="L27" s="34" t="str">
        <x:f>IF(COUNT(I27:J27)&lt;2,"",I27-J27)</x:f>
      </x:c>
      <x:c r="M27" s="34" t="str">
        <x:f>IF(COUNT(J27:K27)&lt;2,"",J27-K27)</x:f>
      </x:c>
      <x:c r="N27" s="30" t="str"/>
      <x:c r="O27" s="30" t="str"/>
    </x:row>
    <x:row r="28" ht="48" customHeight="1">
      <x:c r="A28" s="30" t="str"/>
      <x:c r="B28" s="30" t="str"/>
      <x:c r="C28" s="30" t="str"/>
      <x:c r="D28" s="30" t="str"/>
      <x:c r="E28" s="30" t="str"/>
      <x:c r="F28" s="33" t="str"/>
      <x:c r="G28" s="33" t="str"/>
      <x:c r="H28" s="33" t="str"/>
      <x:c r="I28" s="34" t="str">
        <x:f>IF(COUNT(G28:H28)=0,"",G28-H28)</x:f>
      </x:c>
      <x:c r="J28" s="33" t="str"/>
      <x:c r="K28" s="33" t="str"/>
      <x:c r="L28" s="34" t="str">
        <x:f>IF(COUNT(I28:J28)&lt;2,"",I28-J28)</x:f>
      </x:c>
      <x:c r="M28" s="34" t="str">
        <x:f>IF(COUNT(J28:K28)&lt;2,"",J28-K28)</x:f>
      </x:c>
      <x:c r="N28" s="30" t="str"/>
      <x:c r="O28" s="30" t="str"/>
    </x:row>
    <x:row r="29" ht="48" customHeight="1">
      <x:c r="A29" s="30" t="str"/>
      <x:c r="B29" s="30" t="str"/>
      <x:c r="C29" s="30" t="str"/>
      <x:c r="D29" s="30" t="str"/>
      <x:c r="E29" s="30" t="str"/>
      <x:c r="F29" s="33" t="str"/>
      <x:c r="G29" s="33" t="str"/>
      <x:c r="H29" s="33" t="str"/>
      <x:c r="I29" s="34" t="str">
        <x:f>IF(COUNT(G29:H29)=0,"",G29-H29)</x:f>
      </x:c>
      <x:c r="J29" s="33" t="str"/>
      <x:c r="K29" s="33" t="str"/>
      <x:c r="L29" s="34" t="str">
        <x:f>IF(COUNT(I29:J29)&lt;2,"",I29-J29)</x:f>
      </x:c>
      <x:c r="M29" s="34" t="str">
        <x:f>IF(COUNT(J29:K29)&lt;2,"",J29-K29)</x:f>
      </x:c>
      <x:c r="N29" s="30" t="str"/>
      <x:c r="O29" s="30" t="str"/>
    </x:row>
    <x:row r="30" ht="48" customHeight="1">
      <x:c r="A30" s="30" t="str"/>
      <x:c r="B30" s="30" t="str"/>
      <x:c r="C30" s="30" t="str"/>
      <x:c r="D30" s="30" t="str"/>
      <x:c r="E30" s="30" t="str"/>
      <x:c r="F30" s="33" t="str"/>
      <x:c r="G30" s="33" t="str"/>
      <x:c r="H30" s="33" t="str"/>
      <x:c r="I30" s="34" t="str">
        <x:f>IF(COUNT(G30:H30)=0,"",G30-H30)</x:f>
      </x:c>
      <x:c r="J30" s="33" t="str"/>
      <x:c r="K30" s="33" t="str"/>
      <x:c r="L30" s="34" t="str">
        <x:f>IF(COUNT(I30:J30)&lt;2,"",I30-J30)</x:f>
      </x:c>
      <x:c r="M30" s="34" t="str">
        <x:f>IF(COUNT(J30:K30)&lt;2,"",J30-K30)</x:f>
      </x:c>
      <x:c r="N30" s="30" t="str"/>
      <x:c r="O30" s="30" t="str"/>
    </x:row>
    <x:row r="31" ht="48" customHeight="1">
      <x:c r="A31" s="30" t="str"/>
      <x:c r="B31" s="30" t="str"/>
      <x:c r="C31" s="30" t="str"/>
      <x:c r="D31" s="30" t="str"/>
      <x:c r="E31" s="30" t="str"/>
      <x:c r="F31" s="33" t="str"/>
      <x:c r="G31" s="33" t="str"/>
      <x:c r="H31" s="33" t="str"/>
      <x:c r="I31" s="34" t="str">
        <x:f>IF(COUNT(G31:H31)=0,"",G31-H31)</x:f>
      </x:c>
      <x:c r="J31" s="33" t="str"/>
      <x:c r="K31" s="33" t="str"/>
      <x:c r="L31" s="34" t="str">
        <x:f>IF(COUNT(I31:J31)&lt;2,"",I31-J31)</x:f>
      </x:c>
      <x:c r="M31" s="34" t="str">
        <x:f>IF(COUNT(J31:K31)&lt;2,"",J31-K31)</x:f>
      </x:c>
      <x:c r="N31" s="30" t="str"/>
      <x:c r="O31" s="30" t="str"/>
    </x:row>
    <x:row r="32" ht="48" customHeight="1">
      <x:c r="A32" s="30" t="str"/>
      <x:c r="B32" s="30" t="str"/>
      <x:c r="C32" s="30" t="str"/>
      <x:c r="D32" s="30" t="str"/>
      <x:c r="E32" s="30" t="str"/>
      <x:c r="F32" s="33" t="str"/>
      <x:c r="G32" s="33" t="str"/>
      <x:c r="H32" s="33" t="str"/>
      <x:c r="I32" s="34" t="str">
        <x:f>IF(COUNT(G32:H32)=0,"",G32-H32)</x:f>
      </x:c>
      <x:c r="J32" s="33" t="str"/>
      <x:c r="K32" s="33" t="str"/>
      <x:c r="L32" s="34" t="str">
        <x:f>IF(COUNT(I32:J32)&lt;2,"",I32-J32)</x:f>
      </x:c>
      <x:c r="M32" s="34" t="str">
        <x:f>IF(COUNT(J32:K32)&lt;2,"",J32-K32)</x:f>
      </x:c>
      <x:c r="N32" s="30" t="str"/>
      <x:c r="O32" s="30" t="str"/>
    </x:row>
    <x:row r="33" ht="48" customHeight="1">
      <x:c r="A33" s="30" t="str"/>
      <x:c r="B33" s="30" t="str"/>
      <x:c r="C33" s="30" t="str"/>
      <x:c r="D33" s="30" t="str"/>
      <x:c r="E33" s="30" t="str"/>
      <x:c r="F33" s="33" t="str"/>
      <x:c r="G33" s="33" t="str"/>
      <x:c r="H33" s="33" t="str"/>
      <x:c r="I33" s="34" t="str">
        <x:f>IF(COUNT(G33:H33)=0,"",G33-H33)</x:f>
      </x:c>
      <x:c r="J33" s="33" t="str"/>
      <x:c r="K33" s="33" t="str"/>
      <x:c r="L33" s="34" t="str">
        <x:f>IF(COUNT(I33:J33)&lt;2,"",I33-J33)</x:f>
      </x:c>
      <x:c r="M33" s="34" t="str">
        <x:f>IF(COUNT(J33:K33)&lt;2,"",J33-K33)</x:f>
      </x:c>
      <x:c r="N33" s="30" t="str"/>
      <x:c r="O33" s="30" t="str"/>
    </x:row>
    <x:row r="34" ht="48" customHeight="1">
      <x:c r="A34" s="30" t="str"/>
      <x:c r="B34" s="30" t="str"/>
      <x:c r="C34" s="30" t="str"/>
      <x:c r="D34" s="30" t="str"/>
      <x:c r="E34" s="30" t="str"/>
      <x:c r="F34" s="33" t="str"/>
      <x:c r="G34" s="33" t="str"/>
      <x:c r="H34" s="33" t="str"/>
      <x:c r="I34" s="34" t="str">
        <x:f>IF(COUNT(G34:H34)=0,"",G34-H34)</x:f>
      </x:c>
      <x:c r="J34" s="33" t="str"/>
      <x:c r="K34" s="33" t="str"/>
      <x:c r="L34" s="34" t="str">
        <x:f>IF(COUNT(I34:J34)&lt;2,"",I34-J34)</x:f>
      </x:c>
      <x:c r="M34" s="34" t="str">
        <x:f>IF(COUNT(J34:K34)&lt;2,"",J34-K34)</x:f>
      </x:c>
      <x:c r="N34" s="30" t="str"/>
      <x:c r="O34" s="30" t="str"/>
    </x:row>
    <x:row r="35" ht="48" customHeight="1">
      <x:c r="A35" s="30" t="str"/>
      <x:c r="B35" s="30" t="str"/>
      <x:c r="C35" s="30" t="str"/>
      <x:c r="D35" s="30" t="str"/>
      <x:c r="E35" s="30" t="str"/>
      <x:c r="F35" s="33" t="str"/>
      <x:c r="G35" s="33" t="str"/>
      <x:c r="H35" s="33" t="str"/>
      <x:c r="I35" s="34" t="str">
        <x:f>IF(COUNT(G35:H35)=0,"",G35-H35)</x:f>
      </x:c>
      <x:c r="J35" s="33" t="str"/>
      <x:c r="K35" s="33" t="str"/>
      <x:c r="L35" s="34" t="str">
        <x:f>IF(COUNT(I35:J35)&lt;2,"",I35-J35)</x:f>
      </x:c>
      <x:c r="M35" s="34" t="str">
        <x:f>IF(COUNT(J35:K35)&lt;2,"",J35-K35)</x:f>
      </x:c>
      <x:c r="N35" s="30" t="str"/>
      <x:c r="O35" s="30" t="str"/>
    </x:row>
    <x:row r="36" ht="48" customHeight="1">
      <x:c r="A36" s="30" t="str"/>
      <x:c r="B36" s="30" t="str"/>
      <x:c r="C36" s="30" t="str"/>
      <x:c r="D36" s="30" t="str"/>
      <x:c r="E36" s="30" t="str"/>
      <x:c r="F36" s="33" t="str"/>
      <x:c r="G36" s="33" t="str"/>
      <x:c r="H36" s="33" t="str"/>
      <x:c r="I36" s="34" t="str">
        <x:f>IF(COUNT(G36:H36)=0,"",G36-H36)</x:f>
      </x:c>
      <x:c r="J36" s="33" t="str"/>
      <x:c r="K36" s="33" t="str"/>
      <x:c r="L36" s="34" t="str">
        <x:f>IF(COUNT(I36:J36)&lt;2,"",I36-J36)</x:f>
      </x:c>
      <x:c r="M36" s="34" t="str">
        <x:f>IF(COUNT(J36:K36)&lt;2,"",J36-K36)</x:f>
      </x:c>
      <x:c r="N36" s="30" t="str"/>
      <x:c r="O36" s="30" t="str"/>
    </x:row>
    <x:row r="37" ht="48" customHeight="1">
      <x:c r="A37" s="30" t="str"/>
      <x:c r="B37" s="30" t="str"/>
      <x:c r="C37" s="30" t="str"/>
      <x:c r="D37" s="30" t="str"/>
      <x:c r="E37" s="30" t="str"/>
      <x:c r="F37" s="33" t="str"/>
      <x:c r="G37" s="33" t="str"/>
      <x:c r="H37" s="33" t="str"/>
      <x:c r="I37" s="34" t="str">
        <x:f>IF(COUNT(G37:H37)=0,"",G37-H37)</x:f>
      </x:c>
      <x:c r="J37" s="33" t="str"/>
      <x:c r="K37" s="33" t="str"/>
      <x:c r="L37" s="34" t="str">
        <x:f>IF(COUNT(I37:J37)&lt;2,"",I37-J37)</x:f>
      </x:c>
      <x:c r="M37" s="34" t="str">
        <x:f>IF(COUNT(J37:K37)&lt;2,"",J37-K37)</x:f>
      </x:c>
      <x:c r="N37" s="30" t="str"/>
      <x:c r="O37" s="30" t="str"/>
    </x:row>
    <x:row r="38" ht="48" customHeight="1">
      <x:c r="A38" s="30" t="str"/>
      <x:c r="B38" s="30" t="str"/>
      <x:c r="C38" s="30" t="str"/>
      <x:c r="D38" s="30" t="str"/>
      <x:c r="E38" s="30" t="str"/>
      <x:c r="F38" s="33" t="str"/>
      <x:c r="G38" s="33" t="str"/>
      <x:c r="H38" s="33" t="str"/>
      <x:c r="I38" s="34" t="str">
        <x:f>IF(COUNT(G38:H38)=0,"",G38-H38)</x:f>
      </x:c>
      <x:c r="J38" s="33" t="str"/>
      <x:c r="K38" s="33" t="str"/>
      <x:c r="L38" s="34" t="str">
        <x:f>IF(COUNT(I38:J38)&lt;2,"",I38-J38)</x:f>
      </x:c>
      <x:c r="M38" s="34" t="str">
        <x:f>IF(COUNT(J38:K38)&lt;2,"",J38-K38)</x:f>
      </x:c>
      <x:c r="N38" s="30" t="str"/>
      <x:c r="O38" s="30" t="str"/>
    </x:row>
    <x:row r="39" ht="48" customHeight="1">
      <x:c r="A39" s="30" t="str"/>
      <x:c r="B39" s="30" t="str"/>
      <x:c r="C39" s="30" t="str"/>
      <x:c r="D39" s="30" t="str"/>
      <x:c r="E39" s="30" t="str"/>
      <x:c r="F39" s="33" t="str"/>
      <x:c r="G39" s="33" t="str"/>
      <x:c r="H39" s="33" t="str"/>
      <x:c r="I39" s="34" t="str">
        <x:f>IF(COUNT(G39:H39)=0,"",G39-H39)</x:f>
      </x:c>
      <x:c r="J39" s="33" t="str"/>
      <x:c r="K39" s="33" t="str"/>
      <x:c r="L39" s="34" t="str">
        <x:f>IF(COUNT(I39:J39)&lt;2,"",I39-J39)</x:f>
      </x:c>
      <x:c r="M39" s="34" t="str">
        <x:f>IF(COUNT(J39:K39)&lt;2,"",J39-K39)</x:f>
      </x:c>
      <x:c r="N39" s="30" t="str"/>
      <x:c r="O39" s="30" t="str"/>
    </x:row>
    <x:row r="40" ht="48" customHeight="1">
      <x:c r="A40" s="30" t="str"/>
      <x:c r="B40" s="30" t="str"/>
      <x:c r="C40" s="30" t="str"/>
      <x:c r="D40" s="30" t="str"/>
      <x:c r="E40" s="30" t="str"/>
      <x:c r="F40" s="33" t="str"/>
      <x:c r="G40" s="33" t="str"/>
      <x:c r="H40" s="33" t="str"/>
      <x:c r="I40" s="34" t="str">
        <x:f>IF(COUNT(G40:H40)=0,"",G40-H40)</x:f>
      </x:c>
      <x:c r="J40" s="33" t="str"/>
      <x:c r="K40" s="33" t="str"/>
      <x:c r="L40" s="34" t="str">
        <x:f>IF(COUNT(I40:J40)&lt;2,"",I40-J40)</x:f>
      </x:c>
      <x:c r="M40" s="34" t="str">
        <x:f>IF(COUNT(J40:K40)&lt;2,"",J40-K40)</x:f>
      </x:c>
      <x:c r="N40" s="30" t="str"/>
      <x:c r="O40" s="30" t="str"/>
    </x:row>
    <x:row r="41" ht="48" customHeight="1">
      <x:c r="A41" s="30" t="str"/>
      <x:c r="B41" s="30" t="str"/>
      <x:c r="C41" s="30" t="str"/>
      <x:c r="D41" s="30" t="str"/>
      <x:c r="E41" s="30" t="str"/>
      <x:c r="F41" s="33" t="str"/>
      <x:c r="G41" s="33" t="str"/>
      <x:c r="H41" s="33" t="str"/>
      <x:c r="I41" s="34" t="str">
        <x:f>IF(COUNT(G41:H41)=0,"",G41-H41)</x:f>
      </x:c>
      <x:c r="J41" s="33" t="str"/>
      <x:c r="K41" s="33" t="str"/>
      <x:c r="L41" s="34" t="str">
        <x:f>IF(COUNT(I41:J41)&lt;2,"",I41-J41)</x:f>
      </x:c>
      <x:c r="M41" s="34" t="str">
        <x:f>IF(COUNT(J41:K41)&lt;2,"",J41-K41)</x:f>
      </x:c>
      <x:c r="N41" s="30" t="str"/>
      <x:c r="O41" s="30" t="str"/>
    </x:row>
    <x:row r="42" ht="48" customHeight="1">
      <x:c r="A42" s="30" t="str"/>
      <x:c r="B42" s="30" t="str"/>
      <x:c r="C42" s="30" t="str"/>
      <x:c r="D42" s="30" t="str"/>
      <x:c r="E42" s="30" t="str"/>
      <x:c r="F42" s="33" t="str"/>
      <x:c r="G42" s="33" t="str"/>
      <x:c r="H42" s="33" t="str"/>
      <x:c r="I42" s="34" t="str">
        <x:f>IF(COUNT(G42:H42)=0,"",G42-H42)</x:f>
      </x:c>
      <x:c r="J42" s="33" t="str"/>
      <x:c r="K42" s="33" t="str"/>
      <x:c r="L42" s="34" t="str">
        <x:f>IF(COUNT(I42:J42)&lt;2,"",I42-J42)</x:f>
      </x:c>
      <x:c r="M42" s="34" t="str">
        <x:f>IF(COUNT(J42:K42)&lt;2,"",J42-K42)</x:f>
      </x:c>
      <x:c r="N42" s="30" t="str"/>
      <x:c r="O42" s="30" t="str"/>
    </x:row>
    <x:row r="43" ht="48" customHeight="1">
      <x:c r="A43" s="30" t="str"/>
      <x:c r="B43" s="30" t="str"/>
      <x:c r="C43" s="30" t="str"/>
      <x:c r="D43" s="30" t="str"/>
      <x:c r="E43" s="30" t="str"/>
      <x:c r="F43" s="33" t="str"/>
      <x:c r="G43" s="33" t="str"/>
      <x:c r="H43" s="33" t="str"/>
      <x:c r="I43" s="34" t="str">
        <x:f>IF(COUNT(G43:H43)=0,"",G43-H43)</x:f>
      </x:c>
      <x:c r="J43" s="33" t="str"/>
      <x:c r="K43" s="33" t="str"/>
      <x:c r="L43" s="34" t="str">
        <x:f>IF(COUNT(I43:J43)&lt;2,"",I43-J43)</x:f>
      </x:c>
      <x:c r="M43" s="34" t="str">
        <x:f>IF(COUNT(J43:K43)&lt;2,"",J43-K43)</x:f>
      </x:c>
      <x:c r="N43" s="30" t="str"/>
      <x:c r="O43" s="30" t="str"/>
    </x:row>
    <x:row r="44" ht="48" customHeight="1">
      <x:c r="A44" s="30" t="str"/>
      <x:c r="B44" s="30" t="str"/>
      <x:c r="C44" s="30" t="str"/>
      <x:c r="D44" s="30" t="str"/>
      <x:c r="E44" s="30" t="str"/>
      <x:c r="F44" s="33" t="str"/>
      <x:c r="G44" s="33" t="str"/>
      <x:c r="H44" s="33" t="str"/>
      <x:c r="I44" s="34" t="str">
        <x:f>IF(COUNT(G44:H44)=0,"",G44-H44)</x:f>
      </x:c>
      <x:c r="J44" s="33" t="str"/>
      <x:c r="K44" s="33" t="str"/>
      <x:c r="L44" s="34" t="str">
        <x:f>IF(COUNT(I44:J44)&lt;2,"",I44-J44)</x:f>
      </x:c>
      <x:c r="M44" s="34" t="str">
        <x:f>IF(COUNT(J44:K44)&lt;2,"",J44-K44)</x:f>
      </x:c>
      <x:c r="N44" s="30" t="str"/>
      <x:c r="O44" s="30" t="str"/>
    </x:row>
  </x:sheetData>
  <x:mergeCells>
    <x:mergeCell ref="A1:O1"/>
    <x:mergeCell ref="A2:O2"/>
  </x:mergeCells>
  <x:dataValidations count="1">
    <x:dataValidation type="list" sqref="O5:O44">
      <x:formula1>"Conforme,Exceção,Sem evidência,Em análise"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4" hidden="0" customWidth="1"/>
    <x:col min="5" max="5" width="18" hidden="0" customWidth="1"/>
    <x:col min="6" max="6" width="16" hidden="0" customWidth="1"/>
    <x:col min="7" max="7" width="20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  <x:col min="12" max="12" width="40" hidden="0" customWidth="1"/>
  </x:cols>
  <x:sheetData>
    <x:row r="1" ht="32" customHeight="1">
      <x:c r="A1" s="3" t="str">
        <x:v>CAPACIDADE FINANCEIRA E INDICADORES</x:v>
      </x:c>
    </x:row>
    <x:row r="2" ht="28" customHeight="1">
      <x:c r="A2" s="7" t="str">
        <x:v>Suporte a QF-03, QF-04 e QF-07. Materialidade em relação à RCL/despesa total integra QF-03; causalidade exige série e nexo.</x:v>
      </x:c>
    </x:row>
    <x:row r="4" ht="38" customHeight="1">
      <x:c r="A4" s="14" t="str">
        <x:v>Período</x:v>
      </x:c>
      <x:c r="B4" s="28" t="str">
        <x:v>RCL</x:v>
      </x:c>
      <x:c r="C4" s="28" t="str">
        <x:v>Gasto evento</x:v>
      </x:c>
      <x:c r="D4" s="28" t="str">
        <x:v>% da RCL</x:v>
      </x:c>
      <x:c r="E4" s="28" t="str">
        <x:v>Despesa total</x:v>
      </x:c>
      <x:c r="F4" s="28" t="str">
        <x:v>% da despesa</x:v>
      </x:c>
      <x:c r="G4" s="28" t="str">
        <x:v>Resultado orçamentário</x:v>
      </x:c>
      <x:c r="H4" s="28" t="str">
        <x:v>Caixa líquido</x:v>
      </x:c>
      <x:c r="I4" s="28" t="str">
        <x:v>Restos a pagar</x:v>
      </x:c>
      <x:c r="J4" s="28" t="str">
        <x:v>Emergência vigente?</x:v>
      </x:c>
      <x:c r="K4" s="28" t="str">
        <x:v>Obrigações essenciais em atraso</x:v>
      </x:c>
      <x:c r="L4" s="15" t="str">
        <x:v>Conclusão/nexo</x:v>
      </x:c>
    </x:row>
    <x:row r="5" ht="48" customHeight="1">
      <x:c r="A5" s="29" t="str"/>
      <x:c r="B5" s="31" t="str"/>
      <x:c r="C5" s="31" t="str"/>
      <x:c r="D5" s="35" t="str">
        <x:f>IFERROR(C5/B5,"")</x:f>
      </x:c>
      <x:c r="E5" s="31" t="str"/>
      <x:c r="F5" s="35" t="str">
        <x:f>IFERROR(C5/E5,"")</x:f>
      </x:c>
      <x:c r="G5" s="31" t="str"/>
      <x:c r="H5" s="31" t="str"/>
      <x:c r="I5" s="31" t="str"/>
      <x:c r="J5" s="29" t="str"/>
      <x:c r="K5" s="29" t="str"/>
      <x:c r="L5" s="29" t="str"/>
    </x:row>
    <x:row r="6" ht="48" customHeight="1">
      <x:c r="A6" s="30" t="str"/>
      <x:c r="B6" s="33" t="str"/>
      <x:c r="C6" s="33" t="str"/>
      <x:c r="D6" s="36" t="str">
        <x:f>IFERROR(C6/B6,"")</x:f>
      </x:c>
      <x:c r="E6" s="33" t="str"/>
      <x:c r="F6" s="36" t="str">
        <x:f>IFERROR(C6/E6,"")</x:f>
      </x:c>
      <x:c r="G6" s="33" t="str"/>
      <x:c r="H6" s="33" t="str"/>
      <x:c r="I6" s="33" t="str"/>
      <x:c r="J6" s="30" t="str"/>
      <x:c r="K6" s="30" t="str"/>
      <x:c r="L6" s="30" t="str"/>
    </x:row>
    <x:row r="7" ht="48" customHeight="1">
      <x:c r="A7" s="30" t="str"/>
      <x:c r="B7" s="33" t="str"/>
      <x:c r="C7" s="33" t="str"/>
      <x:c r="D7" s="36" t="str">
        <x:f>IFERROR(C7/B7,"")</x:f>
      </x:c>
      <x:c r="E7" s="33" t="str"/>
      <x:c r="F7" s="36" t="str">
        <x:f>IFERROR(C7/E7,"")</x:f>
      </x:c>
      <x:c r="G7" s="33" t="str"/>
      <x:c r="H7" s="33" t="str"/>
      <x:c r="I7" s="33" t="str"/>
      <x:c r="J7" s="30" t="str"/>
      <x:c r="K7" s="30" t="str"/>
      <x:c r="L7" s="30" t="str"/>
    </x:row>
    <x:row r="8" ht="48" customHeight="1">
      <x:c r="A8" s="30" t="str"/>
      <x:c r="B8" s="33" t="str"/>
      <x:c r="C8" s="33" t="str"/>
      <x:c r="D8" s="36" t="str">
        <x:f>IFERROR(C8/B8,"")</x:f>
      </x:c>
      <x:c r="E8" s="33" t="str"/>
      <x:c r="F8" s="36" t="str">
        <x:f>IFERROR(C8/E8,"")</x:f>
      </x:c>
      <x:c r="G8" s="33" t="str"/>
      <x:c r="H8" s="33" t="str"/>
      <x:c r="I8" s="33" t="str"/>
      <x:c r="J8" s="30" t="str"/>
      <x:c r="K8" s="30" t="str"/>
      <x:c r="L8" s="30" t="str"/>
    </x:row>
    <x:row r="9" ht="48" customHeight="1">
      <x:c r="A9" s="30" t="str"/>
      <x:c r="B9" s="33" t="str"/>
      <x:c r="C9" s="33" t="str"/>
      <x:c r="D9" s="36" t="str">
        <x:f>IFERROR(C9/B9,"")</x:f>
      </x:c>
      <x:c r="E9" s="33" t="str"/>
      <x:c r="F9" s="36" t="str">
        <x:f>IFERROR(C9/E9,"")</x:f>
      </x:c>
      <x:c r="G9" s="33" t="str"/>
      <x:c r="H9" s="33" t="str"/>
      <x:c r="I9" s="33" t="str"/>
      <x:c r="J9" s="30" t="str"/>
      <x:c r="K9" s="30" t="str"/>
      <x:c r="L9" s="30" t="str"/>
    </x:row>
    <x:row r="10" ht="48" customHeight="1">
      <x:c r="A10" s="30" t="str"/>
      <x:c r="B10" s="33" t="str"/>
      <x:c r="C10" s="33" t="str"/>
      <x:c r="D10" s="36" t="str">
        <x:f>IFERROR(C10/B10,"")</x:f>
      </x:c>
      <x:c r="E10" s="33" t="str"/>
      <x:c r="F10" s="36" t="str">
        <x:f>IFERROR(C10/E10,"")</x:f>
      </x:c>
      <x:c r="G10" s="33" t="str"/>
      <x:c r="H10" s="33" t="str"/>
      <x:c r="I10" s="33" t="str"/>
      <x:c r="J10" s="30" t="str"/>
      <x:c r="K10" s="30" t="str"/>
      <x:c r="L10" s="30" t="str"/>
    </x:row>
    <x:row r="11" ht="48" customHeight="1">
      <x:c r="A11" s="30" t="str"/>
      <x:c r="B11" s="33" t="str"/>
      <x:c r="C11" s="33" t="str"/>
      <x:c r="D11" s="36" t="str">
        <x:f>IFERROR(C11/B11,"")</x:f>
      </x:c>
      <x:c r="E11" s="33" t="str"/>
      <x:c r="F11" s="36" t="str">
        <x:f>IFERROR(C11/E11,"")</x:f>
      </x:c>
      <x:c r="G11" s="33" t="str"/>
      <x:c r="H11" s="33" t="str"/>
      <x:c r="I11" s="33" t="str"/>
      <x:c r="J11" s="30" t="str"/>
      <x:c r="K11" s="30" t="str"/>
      <x:c r="L11" s="30" t="str"/>
    </x:row>
    <x:row r="12" ht="48" customHeight="1">
      <x:c r="A12" s="30" t="str"/>
      <x:c r="B12" s="33" t="str"/>
      <x:c r="C12" s="33" t="str"/>
      <x:c r="D12" s="36" t="str">
        <x:f>IFERROR(C12/B12,"")</x:f>
      </x:c>
      <x:c r="E12" s="33" t="str"/>
      <x:c r="F12" s="36" t="str">
        <x:f>IFERROR(C12/E12,"")</x:f>
      </x:c>
      <x:c r="G12" s="33" t="str"/>
      <x:c r="H12" s="33" t="str"/>
      <x:c r="I12" s="33" t="str"/>
      <x:c r="J12" s="30" t="str"/>
      <x:c r="K12" s="30" t="str"/>
      <x:c r="L12" s="30" t="str"/>
    </x:row>
    <x:row r="13" ht="48" customHeight="1">
      <x:c r="A13" s="30" t="str"/>
      <x:c r="B13" s="33" t="str"/>
      <x:c r="C13" s="33" t="str"/>
      <x:c r="D13" s="36" t="str">
        <x:f>IFERROR(C13/B13,"")</x:f>
      </x:c>
      <x:c r="E13" s="33" t="str"/>
      <x:c r="F13" s="36" t="str">
        <x:f>IFERROR(C13/E13,"")</x:f>
      </x:c>
      <x:c r="G13" s="33" t="str"/>
      <x:c r="H13" s="33" t="str"/>
      <x:c r="I13" s="33" t="str"/>
      <x:c r="J13" s="30" t="str"/>
      <x:c r="K13" s="30" t="str"/>
      <x:c r="L13" s="30" t="str"/>
    </x:row>
    <x:row r="14" ht="48" customHeight="1">
      <x:c r="A14" s="30" t="str"/>
      <x:c r="B14" s="33" t="str"/>
      <x:c r="C14" s="33" t="str"/>
      <x:c r="D14" s="36" t="str">
        <x:f>IFERROR(C14/B14,"")</x:f>
      </x:c>
      <x:c r="E14" s="33" t="str"/>
      <x:c r="F14" s="36" t="str">
        <x:f>IFERROR(C14/E14,"")</x:f>
      </x:c>
      <x:c r="G14" s="33" t="str"/>
      <x:c r="H14" s="33" t="str"/>
      <x:c r="I14" s="33" t="str"/>
      <x:c r="J14" s="30" t="str"/>
      <x:c r="K14" s="30" t="str"/>
      <x:c r="L14" s="30" t="str"/>
    </x:row>
    <x:row r="15" ht="48" customHeight="1">
      <x:c r="A15" s="30" t="str"/>
      <x:c r="B15" s="33" t="str"/>
      <x:c r="C15" s="33" t="str"/>
      <x:c r="D15" s="36" t="str">
        <x:f>IFERROR(C15/B15,"")</x:f>
      </x:c>
      <x:c r="E15" s="33" t="str"/>
      <x:c r="F15" s="36" t="str">
        <x:f>IFERROR(C15/E15,"")</x:f>
      </x:c>
      <x:c r="G15" s="33" t="str"/>
      <x:c r="H15" s="33" t="str"/>
      <x:c r="I15" s="33" t="str"/>
      <x:c r="J15" s="30" t="str"/>
      <x:c r="K15" s="30" t="str"/>
      <x:c r="L15" s="30" t="str"/>
    </x:row>
    <x:row r="16" ht="48" customHeight="1">
      <x:c r="A16" s="30" t="str"/>
      <x:c r="B16" s="33" t="str"/>
      <x:c r="C16" s="33" t="str"/>
      <x:c r="D16" s="36" t="str">
        <x:f>IFERROR(C16/B16,"")</x:f>
      </x:c>
      <x:c r="E16" s="33" t="str"/>
      <x:c r="F16" s="36" t="str">
        <x:f>IFERROR(C16/E16,"")</x:f>
      </x:c>
      <x:c r="G16" s="33" t="str"/>
      <x:c r="H16" s="33" t="str"/>
      <x:c r="I16" s="33" t="str"/>
      <x:c r="J16" s="30" t="str"/>
      <x:c r="K16" s="30" t="str"/>
      <x:c r="L16" s="30" t="str"/>
    </x:row>
    <x:row r="17" ht="48" customHeight="1">
      <x:c r="A17" s="30" t="str"/>
      <x:c r="B17" s="33" t="str"/>
      <x:c r="C17" s="33" t="str"/>
      <x:c r="D17" s="36" t="str">
        <x:f>IFERROR(C17/B17,"")</x:f>
      </x:c>
      <x:c r="E17" s="33" t="str"/>
      <x:c r="F17" s="36" t="str">
        <x:f>IFERROR(C17/E17,"")</x:f>
      </x:c>
      <x:c r="G17" s="33" t="str"/>
      <x:c r="H17" s="33" t="str"/>
      <x:c r="I17" s="33" t="str"/>
      <x:c r="J17" s="30" t="str"/>
      <x:c r="K17" s="30" t="str"/>
      <x:c r="L17" s="30" t="str"/>
    </x:row>
    <x:row r="18" ht="48" customHeight="1">
      <x:c r="A18" s="30" t="str"/>
      <x:c r="B18" s="33" t="str"/>
      <x:c r="C18" s="33" t="str"/>
      <x:c r="D18" s="36" t="str">
        <x:f>IFERROR(C18/B18,"")</x:f>
      </x:c>
      <x:c r="E18" s="33" t="str"/>
      <x:c r="F18" s="36" t="str">
        <x:f>IFERROR(C18/E18,"")</x:f>
      </x:c>
      <x:c r="G18" s="33" t="str"/>
      <x:c r="H18" s="33" t="str"/>
      <x:c r="I18" s="33" t="str"/>
      <x:c r="J18" s="30" t="str"/>
      <x:c r="K18" s="30" t="str"/>
      <x:c r="L18" s="30" t="str"/>
    </x:row>
    <x:row r="19" ht="48" customHeight="1">
      <x:c r="A19" s="30" t="str"/>
      <x:c r="B19" s="33" t="str"/>
      <x:c r="C19" s="33" t="str"/>
      <x:c r="D19" s="36" t="str">
        <x:f>IFERROR(C19/B19,"")</x:f>
      </x:c>
      <x:c r="E19" s="33" t="str"/>
      <x:c r="F19" s="36" t="str">
        <x:f>IFERROR(C19/E19,"")</x:f>
      </x:c>
      <x:c r="G19" s="33" t="str"/>
      <x:c r="H19" s="33" t="str"/>
      <x:c r="I19" s="33" t="str"/>
      <x:c r="J19" s="30" t="str"/>
      <x:c r="K19" s="30" t="str"/>
      <x:c r="L19" s="30" t="str"/>
    </x:row>
    <x:row r="20" ht="48" customHeight="1">
      <x:c r="A20" s="30" t="str"/>
      <x:c r="B20" s="33" t="str"/>
      <x:c r="C20" s="33" t="str"/>
      <x:c r="D20" s="36" t="str">
        <x:f>IFERROR(C20/B20,"")</x:f>
      </x:c>
      <x:c r="E20" s="33" t="str"/>
      <x:c r="F20" s="36" t="str">
        <x:f>IFERROR(C20/E20,"")</x:f>
      </x:c>
      <x:c r="G20" s="33" t="str"/>
      <x:c r="H20" s="33" t="str"/>
      <x:c r="I20" s="33" t="str"/>
      <x:c r="J20" s="30" t="str"/>
      <x:c r="K20" s="30" t="str"/>
      <x:c r="L20" s="30" t="str"/>
    </x:row>
  </x:sheetData>
  <x:mergeCells>
    <x:mergeCell ref="A1:L1"/>
    <x:mergeCell ref="A2:L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0" hidden="0" customWidth="1"/>
    <x:col min="3" max="3" width="18" hidden="0" customWidth="1"/>
    <x:col min="4" max="4" width="17" hidden="0" customWidth="1"/>
    <x:col min="5" max="5" width="17" hidden="0" customWidth="1"/>
    <x:col min="6" max="6" width="14" hidden="0" customWidth="1"/>
    <x:col min="7" max="7" width="24" hidden="0" customWidth="1"/>
    <x:col min="8" max="8" width="24" hidden="0" customWidth="1"/>
    <x:col min="9" max="9" width="38" hidden="0" customWidth="1"/>
    <x:col min="10" max="10" width="28" hidden="0" customWidth="1"/>
    <x:col min="11" max="11" width="36" hidden="0" customWidth="1"/>
  </x:cols>
  <x:sheetData>
    <x:row r="1" ht="32" customHeight="1">
      <x:c r="A1" s="3" t="str">
        <x:v>EXECUÇÃO DE POLÍTICAS ESSENCIAIS</x:v>
      </x:c>
    </x:row>
    <x:row r="2" ht="28" customHeight="1">
      <x:c r="A2" s="7" t="str">
        <x:v>Suporte a QF-08. Comparar execução e demandas documentadas; não substituir o juízo administrativo sem critério objetivo.</x:v>
      </x:c>
    </x:row>
    <x:row r="4" ht="38" customHeight="1">
      <x:c r="A4" s="14" t="str">
        <x:v>Função/programa</x:v>
      </x:c>
      <x:c r="B4" s="28" t="str">
        <x:v>Política/ação</x:v>
      </x:c>
      <x:c r="C4" s="28" t="str">
        <x:v>Dotação atualizada</x:v>
      </x:c>
      <x:c r="D4" s="28" t="str">
        <x:v>Empenhado</x:v>
      </x:c>
      <x:c r="E4" s="28" t="str">
        <x:v>Pago</x:v>
      </x:c>
      <x:c r="F4" s="28" t="str">
        <x:v>% execução</x:v>
      </x:c>
      <x:c r="G4" s="28" t="str">
        <x:v>Meta física</x:v>
      </x:c>
      <x:c r="H4" s="28" t="str">
        <x:v>Resultado físico</x:v>
      </x:c>
      <x:c r="I4" s="28" t="str">
        <x:v>Demanda não atendida/evidência</x:v>
      </x:c>
      <x:c r="J4" s="28" t="str">
        <x:v>Relação temporal com o evento</x:v>
      </x:c>
      <x:c r="K4" s="15" t="str">
        <x:v>Conclusão limitada</x:v>
      </x:c>
    </x:row>
    <x:row r="5" ht="48" customHeight="1">
      <x:c r="A5" s="29" t="str"/>
      <x:c r="B5" s="29" t="str"/>
      <x:c r="C5" s="31" t="str"/>
      <x:c r="D5" s="31" t="str"/>
      <x:c r="E5" s="31" t="str"/>
      <x:c r="F5" s="35" t="str">
        <x:f>IFERROR(E5/C5,"")</x:f>
      </x:c>
      <x:c r="G5" s="29" t="str"/>
      <x:c r="H5" s="29" t="str"/>
      <x:c r="I5" s="29" t="str"/>
      <x:c r="J5" s="29" t="str"/>
      <x:c r="K5" s="29" t="str"/>
    </x:row>
    <x:row r="6" ht="48" customHeight="1">
      <x:c r="A6" s="30" t="str"/>
      <x:c r="B6" s="30" t="str"/>
      <x:c r="C6" s="33" t="str"/>
      <x:c r="D6" s="33" t="str"/>
      <x:c r="E6" s="33" t="str"/>
      <x:c r="F6" s="36" t="str">
        <x:f>IFERROR(E6/C6,"")</x:f>
      </x:c>
      <x:c r="G6" s="30" t="str"/>
      <x:c r="H6" s="30" t="str"/>
      <x:c r="I6" s="30" t="str"/>
      <x:c r="J6" s="30" t="str"/>
      <x:c r="K6" s="30" t="str"/>
    </x:row>
    <x:row r="7" ht="48" customHeight="1">
      <x:c r="A7" s="30" t="str"/>
      <x:c r="B7" s="30" t="str"/>
      <x:c r="C7" s="33" t="str"/>
      <x:c r="D7" s="33" t="str"/>
      <x:c r="E7" s="33" t="str"/>
      <x:c r="F7" s="36" t="str">
        <x:f>IFERROR(E7/C7,"")</x:f>
      </x:c>
      <x:c r="G7" s="30" t="str"/>
      <x:c r="H7" s="30" t="str"/>
      <x:c r="I7" s="30" t="str"/>
      <x:c r="J7" s="30" t="str"/>
      <x:c r="K7" s="30" t="str"/>
    </x:row>
    <x:row r="8" ht="48" customHeight="1">
      <x:c r="A8" s="30" t="str"/>
      <x:c r="B8" s="30" t="str"/>
      <x:c r="C8" s="33" t="str"/>
      <x:c r="D8" s="33" t="str"/>
      <x:c r="E8" s="33" t="str"/>
      <x:c r="F8" s="36" t="str">
        <x:f>IFERROR(E8/C8,"")</x:f>
      </x:c>
      <x:c r="G8" s="30" t="str"/>
      <x:c r="H8" s="30" t="str"/>
      <x:c r="I8" s="30" t="str"/>
      <x:c r="J8" s="30" t="str"/>
      <x:c r="K8" s="30" t="str"/>
    </x:row>
    <x:row r="9" ht="48" customHeight="1">
      <x:c r="A9" s="30" t="str"/>
      <x:c r="B9" s="30" t="str"/>
      <x:c r="C9" s="33" t="str"/>
      <x:c r="D9" s="33" t="str"/>
      <x:c r="E9" s="33" t="str"/>
      <x:c r="F9" s="36" t="str">
        <x:f>IFERROR(E9/C9,"")</x:f>
      </x:c>
      <x:c r="G9" s="30" t="str"/>
      <x:c r="H9" s="30" t="str"/>
      <x:c r="I9" s="30" t="str"/>
      <x:c r="J9" s="30" t="str"/>
      <x:c r="K9" s="30" t="str"/>
    </x:row>
    <x:row r="10" ht="48" customHeight="1">
      <x:c r="A10" s="30" t="str"/>
      <x:c r="B10" s="30" t="str"/>
      <x:c r="C10" s="33" t="str"/>
      <x:c r="D10" s="33" t="str"/>
      <x:c r="E10" s="33" t="str"/>
      <x:c r="F10" s="36" t="str">
        <x:f>IFERROR(E10/C10,"")</x:f>
      </x:c>
      <x:c r="G10" s="30" t="str"/>
      <x:c r="H10" s="30" t="str"/>
      <x:c r="I10" s="30" t="str"/>
      <x:c r="J10" s="30" t="str"/>
      <x:c r="K10" s="30" t="str"/>
    </x:row>
    <x:row r="11" ht="48" customHeight="1">
      <x:c r="A11" s="30" t="str"/>
      <x:c r="B11" s="30" t="str"/>
      <x:c r="C11" s="33" t="str"/>
      <x:c r="D11" s="33" t="str"/>
      <x:c r="E11" s="33" t="str"/>
      <x:c r="F11" s="36" t="str">
        <x:f>IFERROR(E11/C11,"")</x:f>
      </x:c>
      <x:c r="G11" s="30" t="str"/>
      <x:c r="H11" s="30" t="str"/>
      <x:c r="I11" s="30" t="str"/>
      <x:c r="J11" s="30" t="str"/>
      <x:c r="K11" s="30" t="str"/>
    </x:row>
    <x:row r="12" ht="48" customHeight="1">
      <x:c r="A12" s="30" t="str"/>
      <x:c r="B12" s="30" t="str"/>
      <x:c r="C12" s="33" t="str"/>
      <x:c r="D12" s="33" t="str"/>
      <x:c r="E12" s="33" t="str"/>
      <x:c r="F12" s="36" t="str">
        <x:f>IFERROR(E12/C12,"")</x:f>
      </x:c>
      <x:c r="G12" s="30" t="str"/>
      <x:c r="H12" s="30" t="str"/>
      <x:c r="I12" s="30" t="str"/>
      <x:c r="J12" s="30" t="str"/>
      <x:c r="K12" s="30" t="str"/>
    </x:row>
    <x:row r="13" ht="48" customHeight="1">
      <x:c r="A13" s="30" t="str"/>
      <x:c r="B13" s="30" t="str"/>
      <x:c r="C13" s="33" t="str"/>
      <x:c r="D13" s="33" t="str"/>
      <x:c r="E13" s="33" t="str"/>
      <x:c r="F13" s="36" t="str">
        <x:f>IFERROR(E13/C13,"")</x:f>
      </x:c>
      <x:c r="G13" s="30" t="str"/>
      <x:c r="H13" s="30" t="str"/>
      <x:c r="I13" s="30" t="str"/>
      <x:c r="J13" s="30" t="str"/>
      <x:c r="K13" s="30" t="str"/>
    </x:row>
    <x:row r="14" ht="48" customHeight="1">
      <x:c r="A14" s="30" t="str"/>
      <x:c r="B14" s="30" t="str"/>
      <x:c r="C14" s="33" t="str"/>
      <x:c r="D14" s="33" t="str"/>
      <x:c r="E14" s="33" t="str"/>
      <x:c r="F14" s="36" t="str">
        <x:f>IFERROR(E14/C14,"")</x:f>
      </x:c>
      <x:c r="G14" s="30" t="str"/>
      <x:c r="H14" s="30" t="str"/>
      <x:c r="I14" s="30" t="str"/>
      <x:c r="J14" s="30" t="str"/>
      <x:c r="K14" s="30" t="str"/>
    </x:row>
    <x:row r="15" ht="48" customHeight="1">
      <x:c r="A15" s="30" t="str"/>
      <x:c r="B15" s="30" t="str"/>
      <x:c r="C15" s="33" t="str"/>
      <x:c r="D15" s="33" t="str"/>
      <x:c r="E15" s="33" t="str"/>
      <x:c r="F15" s="36" t="str">
        <x:f>IFERROR(E15/C15,"")</x:f>
      </x:c>
      <x:c r="G15" s="30" t="str"/>
      <x:c r="H15" s="30" t="str"/>
      <x:c r="I15" s="30" t="str"/>
      <x:c r="J15" s="30" t="str"/>
      <x:c r="K15" s="30" t="str"/>
    </x:row>
    <x:row r="16" ht="48" customHeight="1">
      <x:c r="A16" s="30" t="str"/>
      <x:c r="B16" s="30" t="str"/>
      <x:c r="C16" s="33" t="str"/>
      <x:c r="D16" s="33" t="str"/>
      <x:c r="E16" s="33" t="str"/>
      <x:c r="F16" s="36" t="str">
        <x:f>IFERROR(E16/C16,"")</x:f>
      </x:c>
      <x:c r="G16" s="30" t="str"/>
      <x:c r="H16" s="30" t="str"/>
      <x:c r="I16" s="30" t="str"/>
      <x:c r="J16" s="30" t="str"/>
      <x:c r="K16" s="30" t="str"/>
    </x:row>
    <x:row r="17" ht="48" customHeight="1">
      <x:c r="A17" s="30" t="str"/>
      <x:c r="B17" s="30" t="str"/>
      <x:c r="C17" s="33" t="str"/>
      <x:c r="D17" s="33" t="str"/>
      <x:c r="E17" s="33" t="str"/>
      <x:c r="F17" s="36" t="str">
        <x:f>IFERROR(E17/C17,"")</x:f>
      </x:c>
      <x:c r="G17" s="30" t="str"/>
      <x:c r="H17" s="30" t="str"/>
      <x:c r="I17" s="30" t="str"/>
      <x:c r="J17" s="30" t="str"/>
      <x:c r="K17" s="30" t="str"/>
    </x:row>
    <x:row r="18" ht="48" customHeight="1">
      <x:c r="A18" s="30" t="str"/>
      <x:c r="B18" s="30" t="str"/>
      <x:c r="C18" s="33" t="str"/>
      <x:c r="D18" s="33" t="str"/>
      <x:c r="E18" s="33" t="str"/>
      <x:c r="F18" s="36" t="str">
        <x:f>IFERROR(E18/C18,"")</x:f>
      </x:c>
      <x:c r="G18" s="30" t="str"/>
      <x:c r="H18" s="30" t="str"/>
      <x:c r="I18" s="30" t="str"/>
      <x:c r="J18" s="30" t="str"/>
      <x:c r="K18" s="30" t="str"/>
    </x:row>
    <x:row r="19" ht="48" customHeight="1">
      <x:c r="A19" s="30" t="str"/>
      <x:c r="B19" s="30" t="str"/>
      <x:c r="C19" s="33" t="str"/>
      <x:c r="D19" s="33" t="str"/>
      <x:c r="E19" s="33" t="str"/>
      <x:c r="F19" s="36" t="str">
        <x:f>IFERROR(E19/C19,"")</x:f>
      </x:c>
      <x:c r="G19" s="30" t="str"/>
      <x:c r="H19" s="30" t="str"/>
      <x:c r="I19" s="30" t="str"/>
      <x:c r="J19" s="30" t="str"/>
      <x:c r="K19" s="30" t="str"/>
    </x:row>
    <x:row r="20" ht="48" customHeight="1">
      <x:c r="A20" s="30" t="str"/>
      <x:c r="B20" s="30" t="str"/>
      <x:c r="C20" s="33" t="str"/>
      <x:c r="D20" s="33" t="str"/>
      <x:c r="E20" s="33" t="str"/>
      <x:c r="F20" s="36" t="str">
        <x:f>IFERROR(E20/C20,"")</x:f>
      </x:c>
      <x:c r="G20" s="30" t="str"/>
      <x:c r="H20" s="30" t="str"/>
      <x:c r="I20" s="30" t="str"/>
      <x:c r="J20" s="30" t="str"/>
      <x:c r="K20" s="30" t="str"/>
    </x:row>
    <x:row r="21" ht="48" customHeight="1">
      <x:c r="A21" s="30" t="str"/>
      <x:c r="B21" s="30" t="str"/>
      <x:c r="C21" s="33" t="str"/>
      <x:c r="D21" s="33" t="str"/>
      <x:c r="E21" s="33" t="str"/>
      <x:c r="F21" s="36" t="str">
        <x:f>IFERROR(E21/C21,"")</x:f>
      </x:c>
      <x:c r="G21" s="30" t="str"/>
      <x:c r="H21" s="30" t="str"/>
      <x:c r="I21" s="30" t="str"/>
      <x:c r="J21" s="30" t="str"/>
      <x:c r="K21" s="30" t="str"/>
    </x:row>
    <x:row r="22" ht="48" customHeight="1">
      <x:c r="A22" s="30" t="str"/>
      <x:c r="B22" s="30" t="str"/>
      <x:c r="C22" s="33" t="str"/>
      <x:c r="D22" s="33" t="str"/>
      <x:c r="E22" s="33" t="str"/>
      <x:c r="F22" s="36" t="str">
        <x:f>IFERROR(E22/C22,"")</x:f>
      </x:c>
      <x:c r="G22" s="30" t="str"/>
      <x:c r="H22" s="30" t="str"/>
      <x:c r="I22" s="30" t="str"/>
      <x:c r="J22" s="30" t="str"/>
      <x:c r="K22" s="30" t="str"/>
    </x:row>
    <x:row r="23" ht="48" customHeight="1">
      <x:c r="A23" s="30" t="str"/>
      <x:c r="B23" s="30" t="str"/>
      <x:c r="C23" s="33" t="str"/>
      <x:c r="D23" s="33" t="str"/>
      <x:c r="E23" s="33" t="str"/>
      <x:c r="F23" s="36" t="str">
        <x:f>IFERROR(E23/C23,"")</x:f>
      </x:c>
      <x:c r="G23" s="30" t="str"/>
      <x:c r="H23" s="30" t="str"/>
      <x:c r="I23" s="30" t="str"/>
      <x:c r="J23" s="30" t="str"/>
      <x:c r="K23" s="30" t="str"/>
    </x:row>
    <x:row r="24" ht="48" customHeight="1">
      <x:c r="A24" s="30" t="str"/>
      <x:c r="B24" s="30" t="str"/>
      <x:c r="C24" s="33" t="str"/>
      <x:c r="D24" s="33" t="str"/>
      <x:c r="E24" s="33" t="str"/>
      <x:c r="F24" s="36" t="str">
        <x:f>IFERROR(E24/C24,"")</x:f>
      </x:c>
      <x:c r="G24" s="30" t="str"/>
      <x:c r="H24" s="30" t="str"/>
      <x:c r="I24" s="30" t="str"/>
      <x:c r="J24" s="30" t="str"/>
      <x:c r="K24" s="30" t="str"/>
    </x:row>
    <x:row r="25" ht="48" customHeight="1">
      <x:c r="A25" s="30" t="str"/>
      <x:c r="B25" s="30" t="str"/>
      <x:c r="C25" s="33" t="str"/>
      <x:c r="D25" s="33" t="str"/>
      <x:c r="E25" s="33" t="str"/>
      <x:c r="F25" s="36" t="str">
        <x:f>IFERROR(E25/C25,"")</x:f>
      </x:c>
      <x:c r="G25" s="30" t="str"/>
      <x:c r="H25" s="30" t="str"/>
      <x:c r="I25" s="30" t="str"/>
      <x:c r="J25" s="30" t="str"/>
      <x:c r="K25" s="30" t="str"/>
    </x:row>
    <x:row r="26" ht="48" customHeight="1">
      <x:c r="A26" s="30" t="str"/>
      <x:c r="B26" s="30" t="str"/>
      <x:c r="C26" s="33" t="str"/>
      <x:c r="D26" s="33" t="str"/>
      <x:c r="E26" s="33" t="str"/>
      <x:c r="F26" s="36" t="str">
        <x:f>IFERROR(E26/C26,"")</x:f>
      </x:c>
      <x:c r="G26" s="30" t="str"/>
      <x:c r="H26" s="30" t="str"/>
      <x:c r="I26" s="30" t="str"/>
      <x:c r="J26" s="30" t="str"/>
      <x:c r="K26" s="30" t="str"/>
    </x:row>
    <x:row r="27" ht="48" customHeight="1">
      <x:c r="A27" s="30" t="str"/>
      <x:c r="B27" s="30" t="str"/>
      <x:c r="C27" s="33" t="str"/>
      <x:c r="D27" s="33" t="str"/>
      <x:c r="E27" s="33" t="str"/>
      <x:c r="F27" s="36" t="str">
        <x:f>IFERROR(E27/C27,"")</x:f>
      </x:c>
      <x:c r="G27" s="30" t="str"/>
      <x:c r="H27" s="30" t="str"/>
      <x:c r="I27" s="30" t="str"/>
      <x:c r="J27" s="30" t="str"/>
      <x:c r="K27" s="30" t="str"/>
    </x:row>
    <x:row r="28" ht="48" customHeight="1">
      <x:c r="A28" s="30" t="str"/>
      <x:c r="B28" s="30" t="str"/>
      <x:c r="C28" s="33" t="str"/>
      <x:c r="D28" s="33" t="str"/>
      <x:c r="E28" s="33" t="str"/>
      <x:c r="F28" s="36" t="str">
        <x:f>IFERROR(E28/C28,"")</x:f>
      </x:c>
      <x:c r="G28" s="30" t="str"/>
      <x:c r="H28" s="30" t="str"/>
      <x:c r="I28" s="30" t="str"/>
      <x:c r="J28" s="30" t="str"/>
      <x:c r="K28" s="30" t="str"/>
    </x:row>
    <x:row r="29" ht="48" customHeight="1">
      <x:c r="A29" s="30" t="str"/>
      <x:c r="B29" s="30" t="str"/>
      <x:c r="C29" s="33" t="str"/>
      <x:c r="D29" s="33" t="str"/>
      <x:c r="E29" s="33" t="str"/>
      <x:c r="F29" s="36" t="str">
        <x:f>IFERROR(E29/C29,"")</x:f>
      </x:c>
      <x:c r="G29" s="30" t="str"/>
      <x:c r="H29" s="30" t="str"/>
      <x:c r="I29" s="30" t="str"/>
      <x:c r="J29" s="30" t="str"/>
      <x:c r="K29" s="30" t="str"/>
    </x:row>
    <x:row r="30" ht="48" customHeight="1">
      <x:c r="A30" s="30" t="str"/>
      <x:c r="B30" s="30" t="str"/>
      <x:c r="C30" s="33" t="str"/>
      <x:c r="D30" s="33" t="str"/>
      <x:c r="E30" s="33" t="str"/>
      <x:c r="F30" s="36" t="str">
        <x:f>IFERROR(E30/C30,"")</x:f>
      </x:c>
      <x:c r="G30" s="30" t="str"/>
      <x:c r="H30" s="30" t="str"/>
      <x:c r="I30" s="30" t="str"/>
      <x:c r="J30" s="30" t="str"/>
      <x:c r="K30" s="30" t="str"/>
    </x:row>
    <x:row r="31" ht="48" customHeight="1">
      <x:c r="A31" s="30" t="str"/>
      <x:c r="B31" s="30" t="str"/>
      <x:c r="C31" s="33" t="str"/>
      <x:c r="D31" s="33" t="str"/>
      <x:c r="E31" s="33" t="str"/>
      <x:c r="F31" s="36" t="str">
        <x:f>IFERROR(E31/C31,"")</x:f>
      </x:c>
      <x:c r="G31" s="30" t="str"/>
      <x:c r="H31" s="30" t="str"/>
      <x:c r="I31" s="30" t="str"/>
      <x:c r="J31" s="30" t="str"/>
      <x:c r="K31" s="30" t="str"/>
    </x:row>
    <x:row r="32" ht="48" customHeight="1">
      <x:c r="A32" s="30" t="str"/>
      <x:c r="B32" s="30" t="str"/>
      <x:c r="C32" s="33" t="str"/>
      <x:c r="D32" s="33" t="str"/>
      <x:c r="E32" s="33" t="str"/>
      <x:c r="F32" s="36" t="str">
        <x:f>IFERROR(E32/C32,"")</x:f>
      </x:c>
      <x:c r="G32" s="30" t="str"/>
      <x:c r="H32" s="30" t="str"/>
      <x:c r="I32" s="30" t="str"/>
      <x:c r="J32" s="30" t="str"/>
      <x:c r="K32" s="30" t="str"/>
    </x:row>
  </x:sheetData>
  <x:mergeCells>
    <x:mergeCell ref="A1:K1"/>
    <x:mergeCell ref="A2:K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6" hidden="0" customWidth="1"/>
    <x:col min="3" max="3" width="18" hidden="0" customWidth="1"/>
    <x:col min="4" max="4" width="44" hidden="0" customWidth="1"/>
    <x:col min="5" max="5" width="42" hidden="0" customWidth="1"/>
  </x:cols>
  <x:sheetData>
    <x:row r="1" ht="32" customHeight="1">
      <x:c r="A1" s="3" t="str">
        <x:v>CHECKLIST — NOTA TÉCNICA CONJUNTA Nº 01/2026</x:v>
      </x:c>
    </x:row>
    <x:row r="2" ht="28" customHeight="1">
      <x:c r="A2" s="7" t="str">
        <x:v>Cartilha MPBA 2026: R$ 700 mil é gatilho de atenção, não teto. Economicidade individual e global são testes distintos.</x:v>
      </x:c>
    </x:row>
    <x:row r="4" ht="38" customHeight="1">
      <x:c r="A4" s="14" t="str">
        <x:v>ID</x:v>
      </x:c>
      <x:c r="B4" s="28" t="str">
        <x:v>Teste</x:v>
      </x:c>
      <x:c r="C4" s="28" t="str">
        <x:v>Resultado</x:v>
      </x:c>
      <x:c r="D4" s="28" t="str">
        <x:v>Evidência</x:v>
      </x:c>
      <x:c r="E4" s="15" t="str">
        <x:v>Observação</x:v>
      </x:c>
    </x:row>
    <x:row r="5" ht="48" customHeight="1">
      <x:c r="A5" s="21" t="str">
        <x:v>NT-01</x:v>
      </x:c>
      <x:c r="B5" s="21" t="str">
        <x:v>Identidade do artista padronizada por CPF/CNPJ e nome artístico</x:v>
      </x:c>
      <x:c r="C5" s="29" t="str"/>
      <x:c r="D5" s="29" t="str"/>
      <x:c r="E5" s="29" t="str"/>
    </x:row>
    <x:row r="6" ht="48" customHeight="1">
      <x:c r="A6" s="22" t="str">
        <x:v>NT-02</x:v>
      </x:c>
      <x:c r="B6" s="22" t="str">
        <x:v>Contratos comparáveis no mesmo Estado entre 1º/5 e 31/7/2025</x:v>
      </x:c>
      <x:c r="C6" s="30" t="str"/>
      <x:c r="D6" s="30" t="str"/>
      <x:c r="E6" s="30" t="str"/>
    </x:row>
    <x:row r="7" ht="48" customHeight="1">
      <x:c r="A7" s="22" t="str">
        <x:v>NT-03</x:v>
      </x:c>
      <x:c r="B7" s="22" t="str">
        <x:v>Média e atualização pelo IPCA documentadas</x:v>
      </x:c>
      <x:c r="C7" s="30" t="str"/>
      <x:c r="D7" s="30" t="str"/>
      <x:c r="E7" s="30" t="str"/>
    </x:row>
    <x:row r="8" ht="48" customHeight="1">
      <x:c r="A8" s="22" t="str">
        <x:v>NT-04</x:v>
      </x:c>
      <x:c r="B8" s="22" t="str">
        <x:v>Cachê separado de transporte, hospedagem, alimentação e rider</x:v>
      </x:c>
      <x:c r="C8" s="30" t="str"/>
      <x:c r="D8" s="30" t="str"/>
      <x:c r="E8" s="30" t="str"/>
    </x:row>
    <x:row r="9" ht="48" customHeight="1">
      <x:c r="A9" s="22" t="str">
        <x:v>NT-05</x:v>
      </x:c>
      <x:c r="B9" s="22" t="str">
        <x:v>Busca ampliada aos 12 meses e contratos privados quando necessária, com justificativa do recorte</x:v>
      </x:c>
      <x:c r="C9" s="30" t="str"/>
      <x:c r="D9" s="30" t="str"/>
      <x:c r="E9" s="30" t="str"/>
    </x:row>
    <x:row r="10" ht="48" customHeight="1">
      <x:c r="A10" s="22" t="str">
        <x:v>NT-06</x:v>
      </x:c>
      <x:c r="B10" s="22" t="str">
        <x:v>Prova do contratado sobre compatibilidade de mercado, se a base continuar insuficiente — art. 23, § 4º</x:v>
      </x:c>
      <x:c r="C10" s="30" t="str"/>
      <x:c r="D10" s="30" t="str"/>
      <x:c r="E10" s="30" t="str"/>
    </x:row>
    <x:row r="11" ht="48" customHeight="1">
      <x:c r="A11" s="22" t="str">
        <x:v>NT-07</x:v>
      </x:c>
      <x:c r="B11" s="22" t="str">
        <x:v>Notoriedade ou alteração de mercado em 2026 comprovada por evidência contemporânea</x:v>
      </x:c>
      <x:c r="C11" s="30" t="str"/>
      <x:c r="D11" s="30" t="str"/>
      <x:c r="E11" s="30" t="str"/>
    </x:row>
    <x:row r="12" ht="48" customHeight="1">
      <x:c r="A12" s="22" t="str">
        <x:v>NT-08</x:v>
      </x:c>
      <x:c r="B12" s="22" t="str">
        <x:v>Alerta de R$ 700 mil tratado como gatilho de materialidade, não teto ou presunção</x:v>
      </x:c>
      <x:c r="C12" s="30" t="str"/>
      <x:c r="D12" s="30" t="str"/>
      <x:c r="E12" s="30" t="str"/>
    </x:row>
    <x:row r="13" ht="48" customHeight="1">
      <x:c r="A13" s="22" t="str">
        <x:v>NT-09</x:v>
      </x:c>
      <x:c r="B13" s="22" t="str">
        <x:v>RREO, RGF, caixa, controle interno e obrigações essenciais nos casos materiais</x:v>
      </x:c>
      <x:c r="C13" s="30" t="str"/>
      <x:c r="D13" s="30" t="str"/>
      <x:c r="E13" s="30" t="str"/>
    </x:row>
    <x:row r="14" ht="48" customHeight="1">
      <x:c r="A14" s="22" t="str">
        <x:v>NT-10</x:v>
      </x:c>
      <x:c r="B14" s="22" t="str">
        <x:v>Folha regular e capacidade de pagar sem comprometer serviços prioritários</x:v>
      </x:c>
      <x:c r="C14" s="30" t="str"/>
      <x:c r="D14" s="30" t="str"/>
      <x:c r="E14" s="30" t="str"/>
    </x:row>
    <x:row r="15" ht="48" customHeight="1">
      <x:c r="A15" s="22" t="str">
        <x:v>NT-11</x:v>
      </x:c>
      <x:c r="B15" s="22" t="str">
        <x:v>Ausência/presença de emergência ou calamidade avaliada</x:v>
      </x:c>
      <x:c r="C15" s="30" t="str"/>
      <x:c r="D15" s="30" t="str"/>
      <x:c r="E15" s="30" t="str"/>
    </x:row>
    <x:row r="16" ht="48" customHeight="1">
      <x:c r="A16" s="22" t="str">
        <x:v>NT-12</x:v>
      </x:c>
      <x:c r="B16" s="22" t="str">
        <x:v>Declaração sobre suplementação/remanejamento da Cultura e eventual superávit comprovado</x:v>
      </x:c>
      <x:c r="C16" s="30" t="str"/>
      <x:c r="D16" s="30" t="str"/>
      <x:c r="E16" s="30" t="str"/>
    </x:row>
    <x:row r="17" ht="48" customHeight="1">
      <x:c r="A17" s="22" t="str">
        <x:v>NT-13</x:v>
      </x:c>
      <x:c r="B17" s="22" t="str">
        <x:v>Gasto total do evento anterior atualizado pelo IPCA comparado ao evento atual</x:v>
      </x:c>
      <x:c r="C17" s="30" t="str"/>
      <x:c r="D17" s="30" t="str"/>
      <x:c r="E17" s="30" t="str"/>
    </x:row>
    <x:row r="18" ht="48" customHeight="1">
      <x:c r="A18" s="22" t="str">
        <x:v>NT-14</x:v>
      </x:c>
      <x:c r="B18" s="22" t="str">
        <x:v>Dados do Painel Junino simétricos aos dados transmitidos ao Tribunal de Contas</x:v>
      </x:c>
      <x:c r="C18" s="30" t="str"/>
      <x:c r="D18" s="30" t="str"/>
      <x:c r="E18" s="30" t="str"/>
    </x:row>
    <x:row r="19" ht="48" customHeight="1">
      <x:c r="A19" s="22" t="str">
        <x:v>NT-15</x:v>
      </x:c>
      <x:c r="B19" s="22" t="str">
        <x:v>Publicação do processo, contrato, justificativas e memória de cálculo</x:v>
      </x:c>
      <x:c r="C19" s="30" t="str"/>
      <x:c r="D19" s="30" t="str"/>
      <x:c r="E19" s="30" t="str"/>
    </x:row>
  </x:sheetData>
  <x:mergeCells>
    <x:mergeCell ref="A1:E1"/>
    <x:mergeCell ref="A2:E2"/>
  </x:mergeCells>
  <x:dataValidations count="1">
    <x:dataValidation type="list" sqref="C5:C19">
      <x:formula1>"Conforme,Não conforme,Parcial,Não aplicável,Sem evidência"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4" hidden="0" customWidth="1"/>
    <x:col min="3" max="3" width="18" hidden="0" customWidth="1"/>
    <x:col min="4" max="4" width="38" hidden="0" customWidth="1"/>
    <x:col min="5" max="5" width="24" hidden="0" customWidth="1"/>
    <x:col min="6" max="6" width="8" hidden="0" customWidth="1"/>
    <x:col min="7" max="7" width="18" hidden="0" customWidth="1"/>
    <x:col min="8" max="8" width="16" hidden="0" customWidth="1"/>
    <x:col min="9" max="9" width="16" hidden="0" customWidth="1"/>
    <x:col min="10" max="10" width="18" hidden="0" customWidth="1"/>
    <x:col min="11" max="11" width="12" hidden="0" customWidth="1"/>
    <x:col min="12" max="12" width="34" hidden="0" customWidth="1"/>
    <x:col min="13" max="13" width="28" hidden="0" customWidth="1"/>
  </x:cols>
  <x:sheetData>
    <x:row r="1" ht="32" customHeight="1">
      <x:c r="A1" s="3" t="str">
        <x:v>PESQUISA DE PREÇO — CONTRATAÇÃO ARTÍSTICA</x:v>
      </x:c>
    </x:row>
    <x:row r="2" ht="28" customHeight="1">
      <x:c r="A2" s="7" t="str">
        <x:v>Base preferencial: contratos comparáveis na Bahia entre 1º/5 e 31/7/2025. Segregue acessórios. Se insuficiente, amplie a 12 meses e justifique.</x:v>
      </x:c>
    </x:row>
    <x:row r="4" ht="38" customHeight="1">
      <x:c r="A4" s="14" t="str">
        <x:v>ID</x:v>
      </x:c>
      <x:c r="B4" s="28" t="str">
        <x:v>Artista normalizado</x:v>
      </x:c>
      <x:c r="C4" s="28" t="str">
        <x:v>CPF/CNPJ</x:v>
      </x:c>
      <x:c r="D4" s="28" t="str">
        <x:v>Fonte/URL</x:v>
      </x:c>
      <x:c r="E4" s="28" t="str">
        <x:v>Contrato e data</x:v>
      </x:c>
      <x:c r="F4" s="28" t="str">
        <x:v>UF</x:v>
      </x:c>
      <x:c r="G4" s="28" t="str">
        <x:v>Período-base</x:v>
      </x:c>
      <x:c r="H4" s="28" t="str">
        <x:v>Valor total</x:v>
      </x:c>
      <x:c r="I4" s="28" t="str">
        <x:v>Acessórios</x:v>
      </x:c>
      <x:c r="J4" s="28" t="str">
        <x:v>Cachê comparável</x:v>
      </x:c>
      <x:c r="K4" s="28" t="str">
        <x:v>Incluir?</x:v>
      </x:c>
      <x:c r="L4" s="28" t="str">
        <x:v>Motivo/ajuste de escopo</x:v>
      </x:c>
      <x:c r="M4" s="15" t="str">
        <x:v>Evidência/página</x:v>
      </x:c>
    </x:row>
    <x:row r="5" ht="48" customHeight="1">
      <x:c r="A5" s="21" t="str">
        <x:v>PC-01</x:v>
      </x:c>
      <x:c r="B5" s="29" t="str"/>
      <x:c r="C5" s="29" t="str"/>
      <x:c r="D5" s="29" t="str"/>
      <x:c r="E5" s="29" t="str"/>
      <x:c r="F5" s="29" t="str"/>
      <x:c r="G5" s="29" t="str"/>
      <x:c r="H5" s="31" t="str"/>
      <x:c r="I5" s="31" t="str"/>
      <x:c r="J5" s="32" t="str">
        <x:f>IF(COUNT(H5:I5)=0,"",H5-I5)</x:f>
      </x:c>
      <x:c r="K5" s="29" t="str"/>
      <x:c r="L5" s="29" t="str"/>
      <x:c r="M5" s="29" t="str"/>
    </x:row>
    <x:row r="6" ht="48" customHeight="1">
      <x:c r="A6" s="22" t="str">
        <x:v>PC-02</x:v>
      </x:c>
      <x:c r="B6" s="30" t="str"/>
      <x:c r="C6" s="30" t="str"/>
      <x:c r="D6" s="30" t="str"/>
      <x:c r="E6" s="30" t="str"/>
      <x:c r="F6" s="30" t="str"/>
      <x:c r="G6" s="30" t="str"/>
      <x:c r="H6" s="33" t="str"/>
      <x:c r="I6" s="33" t="str"/>
      <x:c r="J6" s="34" t="str">
        <x:f>IF(COUNT(H6:I6)=0,"",H6-I6)</x:f>
      </x:c>
      <x:c r="K6" s="30" t="str"/>
      <x:c r="L6" s="30" t="str"/>
      <x:c r="M6" s="30" t="str"/>
    </x:row>
    <x:row r="7" ht="48" customHeight="1">
      <x:c r="A7" s="22" t="str">
        <x:v>PC-03</x:v>
      </x:c>
      <x:c r="B7" s="30" t="str"/>
      <x:c r="C7" s="30" t="str"/>
      <x:c r="D7" s="30" t="str"/>
      <x:c r="E7" s="30" t="str"/>
      <x:c r="F7" s="30" t="str"/>
      <x:c r="G7" s="30" t="str"/>
      <x:c r="H7" s="33" t="str"/>
      <x:c r="I7" s="33" t="str"/>
      <x:c r="J7" s="34" t="str">
        <x:f>IF(COUNT(H7:I7)=0,"",H7-I7)</x:f>
      </x:c>
      <x:c r="K7" s="30" t="str"/>
      <x:c r="L7" s="30" t="str"/>
      <x:c r="M7" s="30" t="str"/>
    </x:row>
    <x:row r="8" ht="48" customHeight="1">
      <x:c r="A8" s="22" t="str">
        <x:v>PC-04</x:v>
      </x:c>
      <x:c r="B8" s="30" t="str"/>
      <x:c r="C8" s="30" t="str"/>
      <x:c r="D8" s="30" t="str"/>
      <x:c r="E8" s="30" t="str"/>
      <x:c r="F8" s="30" t="str"/>
      <x:c r="G8" s="30" t="str"/>
      <x:c r="H8" s="33" t="str"/>
      <x:c r="I8" s="33" t="str"/>
      <x:c r="J8" s="34" t="str">
        <x:f>IF(COUNT(H8:I8)=0,"",H8-I8)</x:f>
      </x:c>
      <x:c r="K8" s="30" t="str"/>
      <x:c r="L8" s="30" t="str"/>
      <x:c r="M8" s="30" t="str"/>
    </x:row>
    <x:row r="9" ht="48" customHeight="1">
      <x:c r="A9" s="22" t="str">
        <x:v>PC-05</x:v>
      </x:c>
      <x:c r="B9" s="30" t="str"/>
      <x:c r="C9" s="30" t="str"/>
      <x:c r="D9" s="30" t="str"/>
      <x:c r="E9" s="30" t="str"/>
      <x:c r="F9" s="30" t="str"/>
      <x:c r="G9" s="30" t="str"/>
      <x:c r="H9" s="33" t="str"/>
      <x:c r="I9" s="33" t="str"/>
      <x:c r="J9" s="34" t="str">
        <x:f>IF(COUNT(H9:I9)=0,"",H9-I9)</x:f>
      </x:c>
      <x:c r="K9" s="30" t="str"/>
      <x:c r="L9" s="30" t="str"/>
      <x:c r="M9" s="30" t="str"/>
    </x:row>
    <x:row r="10" ht="48" customHeight="1">
      <x:c r="A10" s="22" t="str">
        <x:v>PC-06</x:v>
      </x:c>
      <x:c r="B10" s="30" t="str"/>
      <x:c r="C10" s="30" t="str"/>
      <x:c r="D10" s="30" t="str"/>
      <x:c r="E10" s="30" t="str"/>
      <x:c r="F10" s="30" t="str"/>
      <x:c r="G10" s="30" t="str"/>
      <x:c r="H10" s="33" t="str"/>
      <x:c r="I10" s="33" t="str"/>
      <x:c r="J10" s="34" t="str">
        <x:f>IF(COUNT(H10:I10)=0,"",H10-I10)</x:f>
      </x:c>
      <x:c r="K10" s="30" t="str"/>
      <x:c r="L10" s="30" t="str"/>
      <x:c r="M10" s="30" t="str"/>
    </x:row>
    <x:row r="11" ht="48" customHeight="1">
      <x:c r="A11" s="22" t="str">
        <x:v>PC-07</x:v>
      </x:c>
      <x:c r="B11" s="30" t="str"/>
      <x:c r="C11" s="30" t="str"/>
      <x:c r="D11" s="30" t="str"/>
      <x:c r="E11" s="30" t="str"/>
      <x:c r="F11" s="30" t="str"/>
      <x:c r="G11" s="30" t="str"/>
      <x:c r="H11" s="33" t="str"/>
      <x:c r="I11" s="33" t="str"/>
      <x:c r="J11" s="34" t="str">
        <x:f>IF(COUNT(H11:I11)=0,"",H11-I11)</x:f>
      </x:c>
      <x:c r="K11" s="30" t="str"/>
      <x:c r="L11" s="30" t="str"/>
      <x:c r="M11" s="30" t="str"/>
    </x:row>
    <x:row r="12" ht="48" customHeight="1">
      <x:c r="A12" s="22" t="str">
        <x:v>PC-08</x:v>
      </x:c>
      <x:c r="B12" s="30" t="str"/>
      <x:c r="C12" s="30" t="str"/>
      <x:c r="D12" s="30" t="str"/>
      <x:c r="E12" s="30" t="str"/>
      <x:c r="F12" s="30" t="str"/>
      <x:c r="G12" s="30" t="str"/>
      <x:c r="H12" s="33" t="str"/>
      <x:c r="I12" s="33" t="str"/>
      <x:c r="J12" s="34" t="str">
        <x:f>IF(COUNT(H12:I12)=0,"",H12-I12)</x:f>
      </x:c>
      <x:c r="K12" s="30" t="str"/>
      <x:c r="L12" s="30" t="str"/>
      <x:c r="M12" s="30" t="str"/>
    </x:row>
    <x:row r="13" ht="48" customHeight="1">
      <x:c r="A13" s="22" t="str">
        <x:v>PC-09</x:v>
      </x:c>
      <x:c r="B13" s="30" t="str"/>
      <x:c r="C13" s="30" t="str"/>
      <x:c r="D13" s="30" t="str"/>
      <x:c r="E13" s="30" t="str"/>
      <x:c r="F13" s="30" t="str"/>
      <x:c r="G13" s="30" t="str"/>
      <x:c r="H13" s="33" t="str"/>
      <x:c r="I13" s="33" t="str"/>
      <x:c r="J13" s="34" t="str">
        <x:f>IF(COUNT(H13:I13)=0,"",H13-I13)</x:f>
      </x:c>
      <x:c r="K13" s="30" t="str"/>
      <x:c r="L13" s="30" t="str"/>
      <x:c r="M13" s="30" t="str"/>
    </x:row>
    <x:row r="14" ht="48" customHeight="1">
      <x:c r="A14" s="22" t="str">
        <x:v>PC-10</x:v>
      </x:c>
      <x:c r="B14" s="30" t="str"/>
      <x:c r="C14" s="30" t="str"/>
      <x:c r="D14" s="30" t="str"/>
      <x:c r="E14" s="30" t="str"/>
      <x:c r="F14" s="30" t="str"/>
      <x:c r="G14" s="30" t="str"/>
      <x:c r="H14" s="33" t="str"/>
      <x:c r="I14" s="33" t="str"/>
      <x:c r="J14" s="34" t="str">
        <x:f>IF(COUNT(H14:I14)=0,"",H14-I14)</x:f>
      </x:c>
      <x:c r="K14" s="30" t="str"/>
      <x:c r="L14" s="30" t="str"/>
      <x:c r="M14" s="30" t="str"/>
    </x:row>
    <x:row r="15" ht="48" customHeight="1">
      <x:c r="A15" s="22" t="str">
        <x:v>PC-11</x:v>
      </x:c>
      <x:c r="B15" s="30" t="str"/>
      <x:c r="C15" s="30" t="str"/>
      <x:c r="D15" s="30" t="str"/>
      <x:c r="E15" s="30" t="str"/>
      <x:c r="F15" s="30" t="str"/>
      <x:c r="G15" s="30" t="str"/>
      <x:c r="H15" s="33" t="str"/>
      <x:c r="I15" s="33" t="str"/>
      <x:c r="J15" s="34" t="str">
        <x:f>IF(COUNT(H15:I15)=0,"",H15-I15)</x:f>
      </x:c>
      <x:c r="K15" s="30" t="str"/>
      <x:c r="L15" s="30" t="str"/>
      <x:c r="M15" s="30" t="str"/>
    </x:row>
    <x:row r="16" ht="48" customHeight="1">
      <x:c r="A16" s="22" t="str">
        <x:v>PC-12</x:v>
      </x:c>
      <x:c r="B16" s="30" t="str"/>
      <x:c r="C16" s="30" t="str"/>
      <x:c r="D16" s="30" t="str"/>
      <x:c r="E16" s="30" t="str"/>
      <x:c r="F16" s="30" t="str"/>
      <x:c r="G16" s="30" t="str"/>
      <x:c r="H16" s="33" t="str"/>
      <x:c r="I16" s="33" t="str"/>
      <x:c r="J16" s="34" t="str">
        <x:f>IF(COUNT(H16:I16)=0,"",H16-I16)</x:f>
      </x:c>
      <x:c r="K16" s="30" t="str"/>
      <x:c r="L16" s="30" t="str"/>
      <x:c r="M16" s="30" t="str"/>
    </x:row>
    <x:row r="17" ht="48" customHeight="1">
      <x:c r="A17" s="22" t="str">
        <x:v>PC-13</x:v>
      </x:c>
      <x:c r="B17" s="30" t="str"/>
      <x:c r="C17" s="30" t="str"/>
      <x:c r="D17" s="30" t="str"/>
      <x:c r="E17" s="30" t="str"/>
      <x:c r="F17" s="30" t="str"/>
      <x:c r="G17" s="30" t="str"/>
      <x:c r="H17" s="33" t="str"/>
      <x:c r="I17" s="33" t="str"/>
      <x:c r="J17" s="34" t="str">
        <x:f>IF(COUNT(H17:I17)=0,"",H17-I17)</x:f>
      </x:c>
      <x:c r="K17" s="30" t="str"/>
      <x:c r="L17" s="30" t="str"/>
      <x:c r="M17" s="30" t="str"/>
    </x:row>
    <x:row r="18" ht="48" customHeight="1">
      <x:c r="A18" s="22" t="str">
        <x:v>PC-14</x:v>
      </x:c>
      <x:c r="B18" s="30" t="str"/>
      <x:c r="C18" s="30" t="str"/>
      <x:c r="D18" s="30" t="str"/>
      <x:c r="E18" s="30" t="str"/>
      <x:c r="F18" s="30" t="str"/>
      <x:c r="G18" s="30" t="str"/>
      <x:c r="H18" s="33" t="str"/>
      <x:c r="I18" s="33" t="str"/>
      <x:c r="J18" s="34" t="str">
        <x:f>IF(COUNT(H18:I18)=0,"",H18-I18)</x:f>
      </x:c>
      <x:c r="K18" s="30" t="str"/>
      <x:c r="L18" s="30" t="str"/>
      <x:c r="M18" s="30" t="str"/>
    </x:row>
    <x:row r="19" ht="48" customHeight="1">
      <x:c r="A19" s="22" t="str">
        <x:v>PC-15</x:v>
      </x:c>
      <x:c r="B19" s="30" t="str"/>
      <x:c r="C19" s="30" t="str"/>
      <x:c r="D19" s="30" t="str"/>
      <x:c r="E19" s="30" t="str"/>
      <x:c r="F19" s="30" t="str"/>
      <x:c r="G19" s="30" t="str"/>
      <x:c r="H19" s="33" t="str"/>
      <x:c r="I19" s="33" t="str"/>
      <x:c r="J19" s="34" t="str">
        <x:f>IF(COUNT(H19:I19)=0,"",H19-I19)</x:f>
      </x:c>
      <x:c r="K19" s="30" t="str"/>
      <x:c r="L19" s="30" t="str"/>
      <x:c r="M19" s="30" t="str"/>
    </x:row>
    <x:row r="20" ht="48" customHeight="1">
      <x:c r="A20" s="22" t="str">
        <x:v>PC-16</x:v>
      </x:c>
      <x:c r="B20" s="30" t="str"/>
      <x:c r="C20" s="30" t="str"/>
      <x:c r="D20" s="30" t="str"/>
      <x:c r="E20" s="30" t="str"/>
      <x:c r="F20" s="30" t="str"/>
      <x:c r="G20" s="30" t="str"/>
      <x:c r="H20" s="33" t="str"/>
      <x:c r="I20" s="33" t="str"/>
      <x:c r="J20" s="34" t="str">
        <x:f>IF(COUNT(H20:I20)=0,"",H20-I20)</x:f>
      </x:c>
      <x:c r="K20" s="30" t="str"/>
      <x:c r="L20" s="30" t="str"/>
      <x:c r="M20" s="30" t="str"/>
    </x:row>
    <x:row r="21" ht="48" customHeight="1">
      <x:c r="A21" s="22" t="str">
        <x:v>PC-17</x:v>
      </x:c>
      <x:c r="B21" s="30" t="str"/>
      <x:c r="C21" s="30" t="str"/>
      <x:c r="D21" s="30" t="str"/>
      <x:c r="E21" s="30" t="str"/>
      <x:c r="F21" s="30" t="str"/>
      <x:c r="G21" s="30" t="str"/>
      <x:c r="H21" s="33" t="str"/>
      <x:c r="I21" s="33" t="str"/>
      <x:c r="J21" s="34" t="str">
        <x:f>IF(COUNT(H21:I21)=0,"",H21-I21)</x:f>
      </x:c>
      <x:c r="K21" s="30" t="str"/>
      <x:c r="L21" s="30" t="str"/>
      <x:c r="M21" s="30" t="str"/>
    </x:row>
    <x:row r="22" ht="48" customHeight="1">
      <x:c r="A22" s="22" t="str">
        <x:v>PC-18</x:v>
      </x:c>
      <x:c r="B22" s="30" t="str"/>
      <x:c r="C22" s="30" t="str"/>
      <x:c r="D22" s="30" t="str"/>
      <x:c r="E22" s="30" t="str"/>
      <x:c r="F22" s="30" t="str"/>
      <x:c r="G22" s="30" t="str"/>
      <x:c r="H22" s="33" t="str"/>
      <x:c r="I22" s="33" t="str"/>
      <x:c r="J22" s="34" t="str">
        <x:f>IF(COUNT(H22:I22)=0,"",H22-I22)</x:f>
      </x:c>
      <x:c r="K22" s="30" t="str"/>
      <x:c r="L22" s="30" t="str"/>
      <x:c r="M22" s="30" t="str"/>
    </x:row>
    <x:row r="23" ht="48" customHeight="1">
      <x:c r="A23" s="22" t="str">
        <x:v>PC-19</x:v>
      </x:c>
      <x:c r="B23" s="30" t="str"/>
      <x:c r="C23" s="30" t="str"/>
      <x:c r="D23" s="30" t="str"/>
      <x:c r="E23" s="30" t="str"/>
      <x:c r="F23" s="30" t="str"/>
      <x:c r="G23" s="30" t="str"/>
      <x:c r="H23" s="33" t="str"/>
      <x:c r="I23" s="33" t="str"/>
      <x:c r="J23" s="34" t="str">
        <x:f>IF(COUNT(H23:I23)=0,"",H23-I23)</x:f>
      </x:c>
      <x:c r="K23" s="30" t="str"/>
      <x:c r="L23" s="30" t="str"/>
      <x:c r="M23" s="30" t="str"/>
    </x:row>
    <x:row r="24" ht="48" customHeight="1">
      <x:c r="A24" s="22" t="str">
        <x:v>PC-20</x:v>
      </x:c>
      <x:c r="B24" s="30" t="str"/>
      <x:c r="C24" s="30" t="str"/>
      <x:c r="D24" s="30" t="str"/>
      <x:c r="E24" s="30" t="str"/>
      <x:c r="F24" s="30" t="str"/>
      <x:c r="G24" s="30" t="str"/>
      <x:c r="H24" s="33" t="str"/>
      <x:c r="I24" s="33" t="str"/>
      <x:c r="J24" s="34" t="str">
        <x:f>IF(COUNT(H24:I24)=0,"",H24-I24)</x:f>
      </x:c>
      <x:c r="K24" s="30" t="str"/>
      <x:c r="L24" s="30" t="str"/>
      <x:c r="M24" s="30" t="str"/>
    </x:row>
    <x:row r="27">
      <x:c r="A27" s="14" t="str">
        <x:v>MEMÓRIA DE CÁLCULO — REFERÊNCIA INDIVIDUAL</x:v>
      </x:c>
      <x:c r="B27" s="28"/>
      <x:c r="C27" s="28"/>
      <x:c r="D27" s="28"/>
      <x:c r="E27" s="28"/>
      <x:c r="F27" s="28"/>
      <x:c r="G27" s="28"/>
      <x:c r="H27" s="28"/>
      <x:c r="I27" s="28"/>
      <x:c r="J27" s="28"/>
      <x:c r="K27" s="28"/>
      <x:c r="L27" s="28"/>
      <x:c r="M27" s="15"/>
    </x:row>
    <x:row r="28">
      <x:c r="A28" s="21" t="str">
        <x:v>Contratos incluídos</x:v>
      </x:c>
      <x:c r="B28" s="21" t="n">
        <x:f>COUNTIF(K5:K24,"Sim")</x:f>
        <x:v>0</x:v>
      </x:c>
      <x:c r="D28" s="7" t="str">
        <x:v>Regra de conclusão: a média atualizada é referência mínima de comparabilidade, não preço automaticamente regular. Confronte escopo, praça, data, duração, custos acessórios e evidência de mercado. Exemplo da cartilha usa IPCA hipotético de 4,4%; substitua pelo índice oficial aplicável e preserve a memória.</x:v>
      </x:c>
      <x:c r="E28" s="7"/>
      <x:c r="F28" s="7"/>
      <x:c r="G28" s="7"/>
      <x:c r="H28" s="7"/>
      <x:c r="I28" s="7"/>
      <x:c r="J28" s="7"/>
      <x:c r="K28" s="7"/>
      <x:c r="L28" s="7"/>
      <x:c r="M28" s="7"/>
    </x:row>
    <x:row r="29">
      <x:c r="A29" s="22" t="str">
        <x:v>Média simples do cachê</x:v>
      </x:c>
      <x:c r="B29" s="34" t="str">
        <x:f>IFERROR(AVERAGEIF(K5:K24,"Sim",J5:J24),"")</x:f>
      </x:c>
      <x:c r="D29" s="7"/>
      <x:c r="E29" s="7"/>
      <x:c r="F29" s="7"/>
      <x:c r="G29" s="7"/>
      <x:c r="H29" s="7"/>
      <x:c r="I29" s="7"/>
      <x:c r="J29" s="7"/>
      <x:c r="K29" s="7"/>
      <x:c r="L29" s="7"/>
      <x:c r="M29" s="7"/>
    </x:row>
    <x:row r="30">
      <x:c r="A30" s="22" t="str">
        <x:v>IPCA acumulado</x:v>
      </x:c>
      <x:c r="B30" s="37"/>
      <x:c r="D30" s="7"/>
      <x:c r="E30" s="7"/>
      <x:c r="F30" s="7"/>
      <x:c r="G30" s="7"/>
      <x:c r="H30" s="7"/>
      <x:c r="I30" s="7"/>
      <x:c r="J30" s="7"/>
      <x:c r="K30" s="7"/>
      <x:c r="L30" s="7"/>
      <x:c r="M30" s="7"/>
    </x:row>
    <x:row r="31">
      <x:c r="A31" s="22" t="str">
        <x:v>Referência atualizada</x:v>
      </x:c>
      <x:c r="B31" s="33" t="str">
        <x:f>IF(OR(B29="",B30=""),"",B29*(1+B30))</x:f>
      </x:c>
      <x:c r="D31" s="7"/>
      <x:c r="E31" s="7"/>
      <x:c r="F31" s="7"/>
      <x:c r="G31" s="7"/>
      <x:c r="H31" s="7"/>
      <x:c r="I31" s="7"/>
      <x:c r="J31" s="7"/>
      <x:c r="K31" s="7"/>
      <x:c r="L31" s="7"/>
      <x:c r="M31" s="7"/>
    </x:row>
    <x:row r="32">
      <x:c r="A32" s="22" t="str">
        <x:v>Preço proposto</x:v>
      </x:c>
      <x:c r="B32" s="33"/>
      <x:c r="D32" s="7"/>
      <x:c r="E32" s="7"/>
      <x:c r="F32" s="7"/>
      <x:c r="G32" s="7"/>
      <x:c r="H32" s="7"/>
      <x:c r="I32" s="7"/>
      <x:c r="J32" s="7"/>
      <x:c r="K32" s="7"/>
      <x:c r="L32" s="7"/>
      <x:c r="M32" s="7"/>
    </x:row>
    <x:row r="33">
      <x:c r="A33" s="22" t="str">
        <x:v>Diferença nominal</x:v>
      </x:c>
      <x:c r="B33" s="34" t="str">
        <x:f>IF(OR(B31="",B32=""),"",B32-B31)</x:f>
      </x:c>
      <x:c r="D33" s="7"/>
      <x:c r="E33" s="7"/>
      <x:c r="F33" s="7"/>
      <x:c r="G33" s="7"/>
      <x:c r="H33" s="7"/>
      <x:c r="I33" s="7"/>
      <x:c r="J33" s="7"/>
      <x:c r="K33" s="7"/>
      <x:c r="L33" s="7"/>
      <x:c r="M33" s="7"/>
    </x:row>
    <x:row r="34">
      <x:c r="A34" s="22" t="str">
        <x:v>Diferença percentual</x:v>
      </x:c>
      <x:c r="B34" s="36" t="str">
        <x:f>IFERROR(B33/B31,"")</x:f>
      </x:c>
      <x:c r="D34" s="7"/>
      <x:c r="E34" s="7"/>
      <x:c r="F34" s="7"/>
      <x:c r="G34" s="7"/>
      <x:c r="H34" s="7"/>
      <x:c r="I34" s="7"/>
      <x:c r="J34" s="7"/>
      <x:c r="K34" s="7"/>
      <x:c r="L34" s="7"/>
      <x:c r="M34" s="7"/>
    </x:row>
  </x:sheetData>
  <x:mergeCells>
    <x:mergeCell ref="A1:M1"/>
    <x:mergeCell ref="A2:M2"/>
    <x:mergeCell ref="A27:M27"/>
    <x:mergeCell ref="D28:M34"/>
  </x:mergeCells>
  <x:dataValidations count="1">
    <x:dataValidation type="list" sqref="K5:K24">
      <x:formula1>"Sim,Não,Pendente"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2" hidden="0" customWidth="1"/>
    <x:col min="3" max="3" width="25" hidden="0" customWidth="1"/>
    <x:col min="4" max="4" width="42" hidden="0" customWidth="1"/>
    <x:col min="5" max="5" width="42" hidden="0" customWidth="1"/>
  </x:cols>
  <x:sheetData>
    <x:row r="1" ht="32" customHeight="1">
      <x:c r="A1" s="3" t="str">
        <x:v>ALTA MATERIALIDADE — DOCUMENTAÇÃO REFORÇADA</x:v>
      </x:c>
    </x:row>
    <x:row r="2" ht="28" customHeight="1">
      <x:c r="A2" s="7" t="str">
        <x:v>Cartilha MPBA 2026 e NT nº 01/2026. Quanto maior o valor, maior deve ser a fundamentação.</x:v>
      </x:c>
    </x:row>
    <x:row r="4" ht="38" customHeight="1">
      <x:c r="A4" s="14" t="str">
        <x:v>ID</x:v>
      </x:c>
      <x:c r="B4" s="28" t="str">
        <x:v>Requisito</x:v>
      </x:c>
      <x:c r="C4" s="28" t="str">
        <x:v>Resultado</x:v>
      </x:c>
      <x:c r="D4" s="28" t="str">
        <x:v>Evidência</x:v>
      </x:c>
      <x:c r="E4" s="15" t="str">
        <x:v>Observação</x:v>
      </x:c>
    </x:row>
    <x:row r="5" ht="48" customHeight="1">
      <x:c r="A5" s="21" t="str">
        <x:v>AM-00</x:v>
      </x:c>
      <x:c r="B5" s="21" t="str">
        <x:v>Valor do contrato artístico individual</x:v>
      </x:c>
      <x:c r="C5" s="31" t="str"/>
      <x:c r="D5" s="29" t="str">
        <x:v>Contrato/proposta</x:v>
      </x:c>
      <x:c r="E5" s="29" t="str">
        <x:v>Informar apenas o cachê comparável; acessórios em separado</x:v>
      </x:c>
    </x:row>
    <x:row r="6" ht="48" customHeight="1">
      <x:c r="A6" s="22" t="str">
        <x:v>AM-01</x:v>
      </x:c>
      <x:c r="B6" s="22" t="str">
        <x:v>Alerta de R$ 700 mil acionado?</x:v>
      </x:c>
      <x:c r="C6" s="38" t="str">
        <x:f>IF(C5="","",IF(C5&gt;=700000,"SIM — DOCUMENTAÇÃO REFORÇADA","NÃO — MANTER TESTES GERAIS"))</x:f>
      </x:c>
      <x:c r="D6" s="30" t="str">
        <x:v>Memória do AM-00</x:v>
      </x:c>
      <x:c r="E6" s="30" t="str">
        <x:v>Gatilho de materialidade; não é teto</x:v>
      </x:c>
    </x:row>
    <x:row r="7" ht="48" customHeight="1">
      <x:c r="A7" s="22" t="str">
        <x:v>AM-02</x:v>
      </x:c>
      <x:c r="B7" s="22" t="str">
        <x:v>Justificativa detalhada do preço e comparáveis</x:v>
      </x:c>
      <x:c r="C7" s="30" t="str"/>
      <x:c r="D7" s="30" t="str"/>
      <x:c r="E7" s="30" t="str"/>
    </x:row>
    <x:row r="8" ht="48" customHeight="1">
      <x:c r="A8" s="22" t="str">
        <x:v>AM-03</x:v>
      </x:c>
      <x:c r="B8" s="22" t="str">
        <x:v>RREO e RGF mais recentes</x:v>
      </x:c>
      <x:c r="C8" s="30" t="str"/>
      <x:c r="D8" s="30" t="str"/>
      <x:c r="E8" s="30" t="str"/>
    </x:row>
    <x:row r="9" ht="48" customHeight="1">
      <x:c r="A9" s="22" t="str">
        <x:v>AM-04</x:v>
      </x:c>
      <x:c r="B9" s="22" t="str">
        <x:v>Disponibilidade de caixa por fonte e obrigações exigíveis</x:v>
      </x:c>
      <x:c r="C9" s="30" t="str"/>
      <x:c r="D9" s="30" t="str"/>
      <x:c r="E9" s="30" t="str"/>
    </x:row>
    <x:row r="10" ht="48" customHeight="1">
      <x:c r="A10" s="22" t="str">
        <x:v>AM-05</x:v>
      </x:c>
      <x:c r="B10" s="22" t="str">
        <x:v>Manifestação do controle interno</x:v>
      </x:c>
      <x:c r="C10" s="30" t="str"/>
      <x:c r="D10" s="30" t="str"/>
      <x:c r="E10" s="30" t="str"/>
    </x:row>
    <x:row r="11" ht="48" customHeight="1">
      <x:c r="A11" s="22" t="str">
        <x:v>AM-06</x:v>
      </x:c>
      <x:c r="B11" s="22" t="str">
        <x:v>Regularidade da folha e das obrigações essenciais</x:v>
      </x:c>
      <x:c r="C11" s="30" t="str"/>
      <x:c r="D11" s="30" t="str"/>
      <x:c r="E11" s="30" t="str"/>
    </x:row>
    <x:row r="12" ht="48" customHeight="1">
      <x:c r="A12" s="22" t="str">
        <x:v>AM-07</x:v>
      </x:c>
      <x:c r="B12" s="22" t="str">
        <x:v>Declaração sobre emergência/calamidade</x:v>
      </x:c>
      <x:c r="C12" s="30" t="str"/>
      <x:c r="D12" s="30" t="str"/>
      <x:c r="E12" s="30" t="str"/>
    </x:row>
    <x:row r="13" ht="48" customHeight="1">
      <x:c r="A13" s="22" t="str">
        <x:v>AM-08</x:v>
      </x:c>
      <x:c r="B13" s="22" t="str">
        <x:v>Declaração sobre suplementação/remanejamento da Cultura e superávit</x:v>
      </x:c>
      <x:c r="C13" s="30" t="str"/>
      <x:c r="D13" s="30" t="str"/>
      <x:c r="E13" s="30" t="str"/>
    </x:row>
    <x:row r="14" ht="48" customHeight="1">
      <x:c r="A14" s="22" t="str">
        <x:v>AM-09</x:v>
      </x:c>
      <x:c r="B14" s="22" t="str">
        <x:v>Capacidade de pagamento sem comprometer serviços prioritários</x:v>
      </x:c>
      <x:c r="C14" s="30" t="str"/>
      <x:c r="D14" s="30" t="str"/>
      <x:c r="E14" s="30" t="str"/>
    </x:row>
  </x:sheetData>
  <x:mergeCells>
    <x:mergeCell ref="A1:E1"/>
    <x:mergeCell ref="A2:E2"/>
  </x:mergeCells>
  <x:dataValidations count="1">
    <x:dataValidation type="list" sqref="C7:C14">
      <x:formula1>"Conforme,Não conforme,Parcial,Não aplicável,Sem evidência"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2" hidden="0" customWidth="1"/>
    <x:col min="5" max="5" width="18" hidden="0" customWidth="1"/>
    <x:col min="6" max="6" width="18" hidden="0" customWidth="1"/>
    <x:col min="7" max="7" width="18" hidden="0" customWidth="1"/>
    <x:col min="8" max="8" width="16" hidden="0" customWidth="1"/>
    <x:col min="9" max="9" width="34" hidden="0" customWidth="1"/>
    <x:col min="10" max="10" width="30" hidden="0" customWidth="1"/>
    <x:col min="11" max="11" width="40" hidden="0" customWidth="1"/>
    <x:col min="12" max="12" width="28" hidden="0" customWidth="1"/>
  </x:cols>
  <x:sheetData>
    <x:row r="1" ht="32" customHeight="1">
      <x:c r="A1" s="3" t="str">
        <x:v>ECONOMICIDADE GLOBAL — EVENTO ATUAL × EVENTO-BASE</x:v>
      </x:c>
    </x:row>
    <x:row r="2" ht="28" customHeight="1">
      <x:c r="A2" s="7" t="str">
        <x:v>Compare o custo total do evento anterior atualizado pelo IPCA. Aumento real exige análise de escopo, fontes e capacidade; não há teto automático.</x:v>
      </x:c>
    </x:row>
    <x:row r="4" ht="38" customHeight="1">
      <x:c r="A4" s="14" t="str">
        <x:v>Evento atual</x:v>
      </x:c>
      <x:c r="B4" s="28" t="str">
        <x:v>Evento-base</x:v>
      </x:c>
      <x:c r="C4" s="28" t="str">
        <x:v>Gasto total base</x:v>
      </x:c>
      <x:c r="D4" s="28" t="str">
        <x:v>IPCA</x:v>
      </x:c>
      <x:c r="E4" s="28" t="str">
        <x:v>Base atualizada</x:v>
      </x:c>
      <x:c r="F4" s="28" t="str">
        <x:v>Gasto total atual</x:v>
      </x:c>
      <x:c r="G4" s="28" t="str">
        <x:v>Diferença nominal</x:v>
      </x:c>
      <x:c r="H4" s="28" t="str">
        <x:v>Variação real</x:v>
      </x:c>
      <x:c r="I4" s="28" t="str">
        <x:v>Mudança de escopo</x:v>
      </x:c>
      <x:c r="J4" s="28" t="str">
        <x:v>Recursos externos comprovados</x:v>
      </x:c>
      <x:c r="K4" s="28" t="str">
        <x:v>Justificativa técnica/financeira</x:v>
      </x:c>
      <x:c r="L4" s="15" t="str">
        <x:v>Conclusão</x:v>
      </x:c>
    </x:row>
    <x:row r="5" ht="48" customHeight="1">
      <x:c r="A5" s="21" t="str"/>
      <x:c r="B5" s="21" t="str"/>
      <x:c r="C5" s="31" t="str"/>
      <x:c r="D5" s="39" t="str"/>
      <x:c r="E5" s="32" t="str">
        <x:f>IF(OR(C5="",D5=""),"",C5*(1+D5))</x:f>
      </x:c>
      <x:c r="F5" s="31" t="str"/>
      <x:c r="G5" s="32" t="str">
        <x:f>IF(OR(E5="",F5=""),"",F5-E5)</x:f>
      </x:c>
      <x:c r="H5" s="35" t="str">
        <x:f>IFERROR(G5/E5,"")</x:f>
      </x:c>
      <x:c r="I5" s="29" t="str"/>
      <x:c r="J5" s="29" t="str"/>
      <x:c r="K5" s="29" t="str"/>
      <x:c r="L5" s="29" t="str"/>
    </x:row>
    <x:row r="6" ht="48" customHeight="1">
      <x:c r="A6" s="22" t="str"/>
      <x:c r="B6" s="22" t="str"/>
      <x:c r="C6" s="33" t="str"/>
      <x:c r="D6" s="37" t="str"/>
      <x:c r="E6" s="34" t="str">
        <x:f>IF(OR(C6="",D6=""),"",C6*(1+D6))</x:f>
      </x:c>
      <x:c r="F6" s="33" t="str"/>
      <x:c r="G6" s="34" t="str">
        <x:f>IF(OR(E6="",F6=""),"",F6-E6)</x:f>
      </x:c>
      <x:c r="H6" s="36" t="str">
        <x:f>IFERROR(G6/E6,"")</x:f>
      </x:c>
      <x:c r="I6" s="30" t="str"/>
      <x:c r="J6" s="30" t="str"/>
      <x:c r="K6" s="30" t="str"/>
      <x:c r="L6" s="30" t="str"/>
    </x:row>
    <x:row r="7" ht="48" customHeight="1">
      <x:c r="A7" s="22" t="str"/>
      <x:c r="B7" s="22" t="str"/>
      <x:c r="C7" s="33" t="str"/>
      <x:c r="D7" s="37" t="str"/>
      <x:c r="E7" s="34" t="str">
        <x:f>IF(OR(C7="",D7=""),"",C7*(1+D7))</x:f>
      </x:c>
      <x:c r="F7" s="33" t="str"/>
      <x:c r="G7" s="34" t="str">
        <x:f>IF(OR(E7="",F7=""),"",F7-E7)</x:f>
      </x:c>
      <x:c r="H7" s="36" t="str">
        <x:f>IFERROR(G7/E7,"")</x:f>
      </x:c>
      <x:c r="I7" s="30" t="str"/>
      <x:c r="J7" s="30" t="str"/>
      <x:c r="K7" s="30" t="str"/>
      <x:c r="L7" s="30" t="str"/>
    </x:row>
    <x:row r="8" ht="48" customHeight="1">
      <x:c r="A8" s="22" t="str"/>
      <x:c r="B8" s="22" t="str"/>
      <x:c r="C8" s="33" t="str"/>
      <x:c r="D8" s="37" t="str"/>
      <x:c r="E8" s="34" t="str">
        <x:f>IF(OR(C8="",D8=""),"",C8*(1+D8))</x:f>
      </x:c>
      <x:c r="F8" s="33" t="str"/>
      <x:c r="G8" s="34" t="str">
        <x:f>IF(OR(E8="",F8=""),"",F8-E8)</x:f>
      </x:c>
      <x:c r="H8" s="36" t="str">
        <x:f>IFERROR(G8/E8,"")</x:f>
      </x:c>
      <x:c r="I8" s="30" t="str"/>
      <x:c r="J8" s="30" t="str"/>
      <x:c r="K8" s="30" t="str"/>
      <x:c r="L8" s="30" t="str"/>
    </x:row>
    <x:row r="9" ht="48" customHeight="1">
      <x:c r="A9" s="22" t="str"/>
      <x:c r="B9" s="22" t="str"/>
      <x:c r="C9" s="33" t="str"/>
      <x:c r="D9" s="37" t="str"/>
      <x:c r="E9" s="34" t="str">
        <x:f>IF(OR(C9="",D9=""),"",C9*(1+D9))</x:f>
      </x:c>
      <x:c r="F9" s="33" t="str"/>
      <x:c r="G9" s="34" t="str">
        <x:f>IF(OR(E9="",F9=""),"",F9-E9)</x:f>
      </x:c>
      <x:c r="H9" s="36" t="str">
        <x:f>IFERROR(G9/E9,"")</x:f>
      </x:c>
      <x:c r="I9" s="30" t="str"/>
      <x:c r="J9" s="30" t="str"/>
      <x:c r="K9" s="30" t="str"/>
      <x:c r="L9" s="30" t="str"/>
    </x:row>
    <x:row r="10" ht="48" customHeight="1">
      <x:c r="A10" s="22" t="str"/>
      <x:c r="B10" s="22" t="str"/>
      <x:c r="C10" s="33" t="str"/>
      <x:c r="D10" s="37" t="str"/>
      <x:c r="E10" s="34" t="str">
        <x:f>IF(OR(C10="",D10=""),"",C10*(1+D10))</x:f>
      </x:c>
      <x:c r="F10" s="33" t="str"/>
      <x:c r="G10" s="34" t="str">
        <x:f>IF(OR(E10="",F10=""),"",F10-E10)</x:f>
      </x:c>
      <x:c r="H10" s="36" t="str">
        <x:f>IFERROR(G10/E10,"")</x:f>
      </x:c>
      <x:c r="I10" s="30" t="str"/>
      <x:c r="J10" s="30" t="str"/>
      <x:c r="K10" s="30" t="str"/>
      <x:c r="L10" s="30" t="str"/>
    </x:row>
    <x:row r="11" ht="48" customHeight="1">
      <x:c r="A11" s="22" t="str"/>
      <x:c r="B11" s="22" t="str"/>
      <x:c r="C11" s="33" t="str"/>
      <x:c r="D11" s="37" t="str"/>
      <x:c r="E11" s="34" t="str">
        <x:f>IF(OR(C11="",D11=""),"",C11*(1+D11))</x:f>
      </x:c>
      <x:c r="F11" s="33" t="str"/>
      <x:c r="G11" s="34" t="str">
        <x:f>IF(OR(E11="",F11=""),"",F11-E11)</x:f>
      </x:c>
      <x:c r="H11" s="36" t="str">
        <x:f>IFERROR(G11/E11,"")</x:f>
      </x:c>
      <x:c r="I11" s="30" t="str"/>
      <x:c r="J11" s="30" t="str"/>
      <x:c r="K11" s="30" t="str"/>
      <x:c r="L11" s="30" t="str"/>
    </x:row>
    <x:row r="12" ht="48" customHeight="1">
      <x:c r="A12" s="22" t="str"/>
      <x:c r="B12" s="22" t="str"/>
      <x:c r="C12" s="33" t="str"/>
      <x:c r="D12" s="37" t="str"/>
      <x:c r="E12" s="34" t="str">
        <x:f>IF(OR(C12="",D12=""),"",C12*(1+D12))</x:f>
      </x:c>
      <x:c r="F12" s="33" t="str"/>
      <x:c r="G12" s="34" t="str">
        <x:f>IF(OR(E12="",F12=""),"",F12-E12)</x:f>
      </x:c>
      <x:c r="H12" s="36" t="str">
        <x:f>IFERROR(G12/E12,"")</x:f>
      </x:c>
      <x:c r="I12" s="30" t="str"/>
      <x:c r="J12" s="30" t="str"/>
      <x:c r="K12" s="30" t="str"/>
      <x:c r="L12" s="30" t="str"/>
    </x:row>
    <x:row r="13" ht="48" customHeight="1">
      <x:c r="A13" s="22" t="str"/>
      <x:c r="B13" s="22" t="str"/>
      <x:c r="C13" s="33" t="str"/>
      <x:c r="D13" s="37" t="str"/>
      <x:c r="E13" s="34" t="str">
        <x:f>IF(OR(C13="",D13=""),"",C13*(1+D13))</x:f>
      </x:c>
      <x:c r="F13" s="33" t="str"/>
      <x:c r="G13" s="34" t="str">
        <x:f>IF(OR(E13="",F13=""),"",F13-E13)</x:f>
      </x:c>
      <x:c r="H13" s="36" t="str">
        <x:f>IFERROR(G13/E13,"")</x:f>
      </x:c>
      <x:c r="I13" s="30" t="str"/>
      <x:c r="J13" s="30" t="str"/>
      <x:c r="K13" s="30" t="str"/>
      <x:c r="L13" s="30" t="str"/>
    </x:row>
    <x:row r="14" ht="48" customHeight="1">
      <x:c r="A14" s="22" t="str"/>
      <x:c r="B14" s="22" t="str"/>
      <x:c r="C14" s="33" t="str"/>
      <x:c r="D14" s="37" t="str"/>
      <x:c r="E14" s="34" t="str">
        <x:f>IF(OR(C14="",D14=""),"",C14*(1+D14))</x:f>
      </x:c>
      <x:c r="F14" s="33" t="str"/>
      <x:c r="G14" s="34" t="str">
        <x:f>IF(OR(E14="",F14=""),"",F14-E14)</x:f>
      </x:c>
      <x:c r="H14" s="36" t="str">
        <x:f>IFERROR(G14/E14,"")</x:f>
      </x:c>
      <x:c r="I14" s="30" t="str"/>
      <x:c r="J14" s="30" t="str"/>
      <x:c r="K14" s="30" t="str"/>
      <x:c r="L14" s="30" t="str"/>
    </x:row>
    <x:row r="15" ht="48" customHeight="1">
      <x:c r="A15" s="22" t="str"/>
      <x:c r="B15" s="22" t="str"/>
      <x:c r="C15" s="33" t="str"/>
      <x:c r="D15" s="37" t="str"/>
      <x:c r="E15" s="34" t="str">
        <x:f>IF(OR(C15="",D15=""),"",C15*(1+D15))</x:f>
      </x:c>
      <x:c r="F15" s="33" t="str"/>
      <x:c r="G15" s="34" t="str">
        <x:f>IF(OR(E15="",F15=""),"",F15-E15)</x:f>
      </x:c>
      <x:c r="H15" s="36" t="str">
        <x:f>IFERROR(G15/E15,"")</x:f>
      </x:c>
      <x:c r="I15" s="30" t="str"/>
      <x:c r="J15" s="30" t="str"/>
      <x:c r="K15" s="30" t="str"/>
      <x:c r="L15" s="30" t="str"/>
    </x:row>
    <x:row r="16" ht="48" customHeight="1">
      <x:c r="A16" s="22" t="str"/>
      <x:c r="B16" s="22" t="str"/>
      <x:c r="C16" s="33" t="str"/>
      <x:c r="D16" s="37" t="str"/>
      <x:c r="E16" s="34" t="str">
        <x:f>IF(OR(C16="",D16=""),"",C16*(1+D16))</x:f>
      </x:c>
      <x:c r="F16" s="33" t="str"/>
      <x:c r="G16" s="34" t="str">
        <x:f>IF(OR(E16="",F16=""),"",F16-E16)</x:f>
      </x:c>
      <x:c r="H16" s="36" t="str">
        <x:f>IFERROR(G16/E16,"")</x:f>
      </x:c>
      <x:c r="I16" s="30" t="str"/>
      <x:c r="J16" s="30" t="str"/>
      <x:c r="K16" s="30" t="str"/>
      <x:c r="L16" s="30" t="str"/>
    </x:row>
    <x:row r="17" ht="48" customHeight="1">
      <x:c r="A17" s="22" t="str"/>
      <x:c r="B17" s="22" t="str"/>
      <x:c r="C17" s="33" t="str"/>
      <x:c r="D17" s="37" t="str"/>
      <x:c r="E17" s="34" t="str">
        <x:f>IF(OR(C17="",D17=""),"",C17*(1+D17))</x:f>
      </x:c>
      <x:c r="F17" s="33" t="str"/>
      <x:c r="G17" s="34" t="str">
        <x:f>IF(OR(E17="",F17=""),"",F17-E17)</x:f>
      </x:c>
      <x:c r="H17" s="36" t="str">
        <x:f>IFERROR(G17/E17,"")</x:f>
      </x:c>
      <x:c r="I17" s="30" t="str"/>
      <x:c r="J17" s="30" t="str"/>
      <x:c r="K17" s="30" t="str"/>
      <x:c r="L17" s="30" t="str"/>
    </x:row>
    <x:row r="18" ht="48" customHeight="1">
      <x:c r="A18" s="22" t="str"/>
      <x:c r="B18" s="22" t="str"/>
      <x:c r="C18" s="33" t="str"/>
      <x:c r="D18" s="37" t="str"/>
      <x:c r="E18" s="34" t="str">
        <x:f>IF(OR(C18="",D18=""),"",C18*(1+D18))</x:f>
      </x:c>
      <x:c r="F18" s="33" t="str"/>
      <x:c r="G18" s="34" t="str">
        <x:f>IF(OR(E18="",F18=""),"",F18-E18)</x:f>
      </x:c>
      <x:c r="H18" s="36" t="str">
        <x:f>IFERROR(G18/E18,"")</x:f>
      </x:c>
      <x:c r="I18" s="30" t="str"/>
      <x:c r="J18" s="30" t="str"/>
      <x:c r="K18" s="30" t="str"/>
      <x:c r="L18" s="30" t="str"/>
    </x:row>
    <x:row r="19" ht="48" customHeight="1">
      <x:c r="A19" s="22" t="str"/>
      <x:c r="B19" s="22" t="str"/>
      <x:c r="C19" s="33" t="str"/>
      <x:c r="D19" s="37" t="str"/>
      <x:c r="E19" s="34" t="str">
        <x:f>IF(OR(C19="",D19=""),"",C19*(1+D19))</x:f>
      </x:c>
      <x:c r="F19" s="33" t="str"/>
      <x:c r="G19" s="34" t="str">
        <x:f>IF(OR(E19="",F19=""),"",F19-E19)</x:f>
      </x:c>
      <x:c r="H19" s="36" t="str">
        <x:f>IFERROR(G19/E19,"")</x:f>
      </x:c>
      <x:c r="I19" s="30" t="str"/>
      <x:c r="J19" s="30" t="str"/>
      <x:c r="K19" s="30" t="str"/>
      <x:c r="L19" s="30" t="str"/>
    </x:row>
    <x:row r="20" ht="48" customHeight="1">
      <x:c r="A20" s="22" t="str"/>
      <x:c r="B20" s="22" t="str"/>
      <x:c r="C20" s="33" t="str"/>
      <x:c r="D20" s="37" t="str"/>
      <x:c r="E20" s="34" t="str">
        <x:f>IF(OR(C20="",D20=""),"",C20*(1+D20))</x:f>
      </x:c>
      <x:c r="F20" s="33" t="str"/>
      <x:c r="G20" s="34" t="str">
        <x:f>IF(OR(E20="",F20=""),"",F20-E20)</x:f>
      </x:c>
      <x:c r="H20" s="36" t="str">
        <x:f>IFERROR(G20/E20,"")</x:f>
      </x:c>
      <x:c r="I20" s="30" t="str"/>
      <x:c r="J20" s="30" t="str"/>
      <x:c r="K20" s="30" t="str"/>
      <x:c r="L20" s="30" t="str"/>
    </x:row>
  </x:sheetData>
  <x:mergeCells>
    <x:mergeCell ref="A1:L1"/>
    <x:mergeCell ref="A2:L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4" hidden="0" customWidth="1"/>
    <x:col min="3" max="3" width="16" hidden="0" customWidth="1"/>
    <x:col min="4" max="4" width="14" hidden="0" customWidth="1"/>
    <x:col min="5" max="5" width="14" hidden="0" customWidth="1"/>
    <x:col min="6" max="6" width="26" hidden="0" customWidth="1"/>
    <x:col min="7" max="7" width="8" hidden="0" customWidth="1"/>
    <x:col min="8" max="8" width="24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38" hidden="0" customWidth="1"/>
    <x:col min="14" max="14" width="28" hidden="0" customWidth="1"/>
    <x:col min="15" max="15" width="15" hidden="0" customWidth="1"/>
    <x:col min="16" max="16" width="12" hidden="0" customWidth="1"/>
  </x:cols>
  <x:sheetData>
    <x:row r="1" ht="32" customHeight="1">
      <x:c r="A1" s="3" t="str">
        <x:v>SÉRIE HISTÓRICA EXPANDIDA — MAI/2025 A ABR/2026</x:v>
      </x:c>
    </x:row>
    <x:row r="2" ht="28" customHeight="1">
      <x:c r="A2" s="7" t="str">
        <x:v>NT Conjunta nº 02/2026, itens 6.1–6.6. Uma linha por contrato verificado; mês sem contrato deve constar como “sem registro”, nunca como zero.</x:v>
      </x:c>
    </x:row>
    <x:row r="4" ht="38" customHeight="1">
      <x:c r="A4" s="14" t="str">
        <x:v>ID</x:v>
      </x:c>
      <x:c r="B4" s="28" t="str">
        <x:v>Artista normalizado</x:v>
      </x:c>
      <x:c r="C4" s="28" t="str">
        <x:v>Mês (AAAA-MM)</x:v>
      </x:c>
      <x:c r="D4" s="28" t="str">
        <x:v>Data</x:v>
      </x:c>
      <x:c r="E4" s="28" t="str">
        <x:v>Origem</x:v>
      </x:c>
      <x:c r="F4" s="28" t="str">
        <x:v>Contratante</x:v>
      </x:c>
      <x:c r="G4" s="28" t="str">
        <x:v>UF</x:v>
      </x:c>
      <x:c r="H4" s="28" t="str">
        <x:v>Contrato/processo</x:v>
      </x:c>
      <x:c r="I4" s="28" t="str">
        <x:v>CPF/CNPJ</x:v>
      </x:c>
      <x:c r="J4" s="28" t="str">
        <x:v>Valor total</x:v>
      </x:c>
      <x:c r="K4" s="28" t="str">
        <x:v>Custos acessórios</x:v>
      </x:c>
      <x:c r="L4" s="28" t="str">
        <x:v>Valor artístico</x:v>
      </x:c>
      <x:c r="M4" s="28" t="str">
        <x:v>Fonte/URL</x:v>
      </x:c>
      <x:c r="N4" s="28" t="str">
        <x:v>Documento/página</x:v>
      </x:c>
      <x:c r="O4" s="28" t="str">
        <x:v>Verificado?</x:v>
      </x:c>
      <x:c r="P4" s="15" t="str">
        <x:v>Incluir?</x:v>
      </x:c>
    </x:row>
    <x:row r="5" ht="48" customHeight="1">
      <x:c r="A5" s="21" t="str">
        <x:v>SH-01</x:v>
      </x:c>
      <x:c r="B5" s="29" t="str"/>
      <x:c r="C5" s="29" t="str"/>
      <x:c r="D5" s="29" t="str"/>
      <x:c r="E5" s="29" t="str"/>
      <x:c r="F5" s="29" t="str"/>
      <x:c r="G5" s="29" t="str"/>
      <x:c r="H5" s="29" t="str"/>
      <x:c r="I5" s="29" t="str"/>
      <x:c r="J5" s="31" t="str"/>
      <x:c r="K5" s="31" t="str"/>
      <x:c r="L5" s="32" t="str">
        <x:f>IF(COUNT(J5:K5)=0,"",J5-K5)</x:f>
      </x:c>
      <x:c r="M5" s="29" t="str"/>
      <x:c r="N5" s="29" t="str"/>
      <x:c r="O5" s="29" t="str"/>
      <x:c r="P5" s="29" t="str"/>
    </x:row>
    <x:row r="6" ht="48" customHeight="1">
      <x:c r="A6" s="22" t="str">
        <x:v>SH-02</x:v>
      </x:c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33" t="str"/>
      <x:c r="K6" s="33" t="str"/>
      <x:c r="L6" s="34" t="str">
        <x:f>IF(COUNT(J6:K6)=0,"",J6-K6)</x:f>
      </x:c>
      <x:c r="M6" s="30" t="str"/>
      <x:c r="N6" s="30" t="str"/>
      <x:c r="O6" s="30" t="str"/>
      <x:c r="P6" s="30" t="str"/>
    </x:row>
    <x:row r="7" ht="48" customHeight="1">
      <x:c r="A7" s="22" t="str">
        <x:v>SH-03</x:v>
      </x:c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33" t="str"/>
      <x:c r="K7" s="33" t="str"/>
      <x:c r="L7" s="34" t="str">
        <x:f>IF(COUNT(J7:K7)=0,"",J7-K7)</x:f>
      </x:c>
      <x:c r="M7" s="30" t="str"/>
      <x:c r="N7" s="30" t="str"/>
      <x:c r="O7" s="30" t="str"/>
      <x:c r="P7" s="30" t="str"/>
    </x:row>
    <x:row r="8" ht="48" customHeight="1">
      <x:c r="A8" s="22" t="str">
        <x:v>SH-04</x:v>
      </x:c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33" t="str"/>
      <x:c r="K8" s="33" t="str"/>
      <x:c r="L8" s="34" t="str">
        <x:f>IF(COUNT(J8:K8)=0,"",J8-K8)</x:f>
      </x:c>
      <x:c r="M8" s="30" t="str"/>
      <x:c r="N8" s="30" t="str"/>
      <x:c r="O8" s="30" t="str"/>
      <x:c r="P8" s="30" t="str"/>
    </x:row>
    <x:row r="9" ht="48" customHeight="1">
      <x:c r="A9" s="22" t="str">
        <x:v>SH-05</x:v>
      </x:c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33" t="str"/>
      <x:c r="K9" s="33" t="str"/>
      <x:c r="L9" s="34" t="str">
        <x:f>IF(COUNT(J9:K9)=0,"",J9-K9)</x:f>
      </x:c>
      <x:c r="M9" s="30" t="str"/>
      <x:c r="N9" s="30" t="str"/>
      <x:c r="O9" s="30" t="str"/>
      <x:c r="P9" s="30" t="str"/>
    </x:row>
    <x:row r="10" ht="48" customHeight="1">
      <x:c r="A10" s="22" t="str">
        <x:v>SH-06</x:v>
      </x:c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33" t="str"/>
      <x:c r="K10" s="33" t="str"/>
      <x:c r="L10" s="34" t="str">
        <x:f>IF(COUNT(J10:K10)=0,"",J10-K10)</x:f>
      </x:c>
      <x:c r="M10" s="30" t="str"/>
      <x:c r="N10" s="30" t="str"/>
      <x:c r="O10" s="30" t="str"/>
      <x:c r="P10" s="30" t="str"/>
    </x:row>
    <x:row r="11" ht="48" customHeight="1">
      <x:c r="A11" s="22" t="str">
        <x:v>SH-07</x:v>
      </x:c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3" t="str"/>
      <x:c r="K11" s="33" t="str"/>
      <x:c r="L11" s="34" t="str">
        <x:f>IF(COUNT(J11:K11)=0,"",J11-K11)</x:f>
      </x:c>
      <x:c r="M11" s="30" t="str"/>
      <x:c r="N11" s="30" t="str"/>
      <x:c r="O11" s="30" t="str"/>
      <x:c r="P11" s="30" t="str"/>
    </x:row>
    <x:row r="12" ht="48" customHeight="1">
      <x:c r="A12" s="22" t="str">
        <x:v>SH-08</x:v>
      </x:c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3" t="str"/>
      <x:c r="K12" s="33" t="str"/>
      <x:c r="L12" s="34" t="str">
        <x:f>IF(COUNT(J12:K12)=0,"",J12-K12)</x:f>
      </x:c>
      <x:c r="M12" s="30" t="str"/>
      <x:c r="N12" s="30" t="str"/>
      <x:c r="O12" s="30" t="str"/>
      <x:c r="P12" s="30" t="str"/>
    </x:row>
    <x:row r="13" ht="48" customHeight="1">
      <x:c r="A13" s="22" t="str">
        <x:v>SH-09</x:v>
      </x:c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3" t="str"/>
      <x:c r="K13" s="33" t="str"/>
      <x:c r="L13" s="34" t="str">
        <x:f>IF(COUNT(J13:K13)=0,"",J13-K13)</x:f>
      </x:c>
      <x:c r="M13" s="30" t="str"/>
      <x:c r="N13" s="30" t="str"/>
      <x:c r="O13" s="30" t="str"/>
      <x:c r="P13" s="30" t="str"/>
    </x:row>
    <x:row r="14" ht="48" customHeight="1">
      <x:c r="A14" s="22" t="str">
        <x:v>SH-10</x:v>
      </x:c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3" t="str"/>
      <x:c r="K14" s="33" t="str"/>
      <x:c r="L14" s="34" t="str">
        <x:f>IF(COUNT(J14:K14)=0,"",J14-K14)</x:f>
      </x:c>
      <x:c r="M14" s="30" t="str"/>
      <x:c r="N14" s="30" t="str"/>
      <x:c r="O14" s="30" t="str"/>
      <x:c r="P14" s="30" t="str"/>
    </x:row>
    <x:row r="15" ht="48" customHeight="1">
      <x:c r="A15" s="22" t="str">
        <x:v>SH-11</x:v>
      </x:c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3" t="str"/>
      <x:c r="K15" s="33" t="str"/>
      <x:c r="L15" s="34" t="str">
        <x:f>IF(COUNT(J15:K15)=0,"",J15-K15)</x:f>
      </x:c>
      <x:c r="M15" s="30" t="str"/>
      <x:c r="N15" s="30" t="str"/>
      <x:c r="O15" s="30" t="str"/>
      <x:c r="P15" s="30" t="str"/>
    </x:row>
    <x:row r="16" ht="48" customHeight="1">
      <x:c r="A16" s="22" t="str">
        <x:v>SH-12</x:v>
      </x:c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3" t="str"/>
      <x:c r="K16" s="33" t="str"/>
      <x:c r="L16" s="34" t="str">
        <x:f>IF(COUNT(J16:K16)=0,"",J16-K16)</x:f>
      </x:c>
      <x:c r="M16" s="30" t="str"/>
      <x:c r="N16" s="30" t="str"/>
      <x:c r="O16" s="30" t="str"/>
      <x:c r="P16" s="30" t="str"/>
    </x:row>
    <x:row r="17" ht="48" customHeight="1">
      <x:c r="A17" s="22" t="str">
        <x:v>SH-13</x:v>
      </x:c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3" t="str"/>
      <x:c r="K17" s="33" t="str"/>
      <x:c r="L17" s="34" t="str">
        <x:f>IF(COUNT(J17:K17)=0,"",J17-K17)</x:f>
      </x:c>
      <x:c r="M17" s="30" t="str"/>
      <x:c r="N17" s="30" t="str"/>
      <x:c r="O17" s="30" t="str"/>
      <x:c r="P17" s="30" t="str"/>
    </x:row>
    <x:row r="18" ht="48" customHeight="1">
      <x:c r="A18" s="22" t="str">
        <x:v>SH-14</x:v>
      </x:c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3" t="str"/>
      <x:c r="K18" s="33" t="str"/>
      <x:c r="L18" s="34" t="str">
        <x:f>IF(COUNT(J18:K18)=0,"",J18-K18)</x:f>
      </x:c>
      <x:c r="M18" s="30" t="str"/>
      <x:c r="N18" s="30" t="str"/>
      <x:c r="O18" s="30" t="str"/>
      <x:c r="P18" s="30" t="str"/>
    </x:row>
    <x:row r="19" ht="48" customHeight="1">
      <x:c r="A19" s="22" t="str">
        <x:v>SH-15</x:v>
      </x:c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3" t="str"/>
      <x:c r="K19" s="33" t="str"/>
      <x:c r="L19" s="34" t="str">
        <x:f>IF(COUNT(J19:K19)=0,"",J19-K19)</x:f>
      </x:c>
      <x:c r="M19" s="30" t="str"/>
      <x:c r="N19" s="30" t="str"/>
      <x:c r="O19" s="30" t="str"/>
      <x:c r="P19" s="30" t="str"/>
    </x:row>
    <x:row r="20" ht="48" customHeight="1">
      <x:c r="A20" s="22" t="str">
        <x:v>SH-16</x:v>
      </x:c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3" t="str"/>
      <x:c r="K20" s="33" t="str"/>
      <x:c r="L20" s="34" t="str">
        <x:f>IF(COUNT(J20:K20)=0,"",J20-K20)</x:f>
      </x:c>
      <x:c r="M20" s="30" t="str"/>
      <x:c r="N20" s="30" t="str"/>
      <x:c r="O20" s="30" t="str"/>
      <x:c r="P20" s="30" t="str"/>
    </x:row>
    <x:row r="21" ht="48" customHeight="1">
      <x:c r="A21" s="22" t="str">
        <x:v>SH-17</x:v>
      </x:c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3" t="str"/>
      <x:c r="K21" s="33" t="str"/>
      <x:c r="L21" s="34" t="str">
        <x:f>IF(COUNT(J21:K21)=0,"",J21-K21)</x:f>
      </x:c>
      <x:c r="M21" s="30" t="str"/>
      <x:c r="N21" s="30" t="str"/>
      <x:c r="O21" s="30" t="str"/>
      <x:c r="P21" s="30" t="str"/>
    </x:row>
    <x:row r="22" ht="48" customHeight="1">
      <x:c r="A22" s="22" t="str">
        <x:v>SH-18</x:v>
      </x:c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3" t="str"/>
      <x:c r="K22" s="33" t="str"/>
      <x:c r="L22" s="34" t="str">
        <x:f>IF(COUNT(J22:K22)=0,"",J22-K22)</x:f>
      </x:c>
      <x:c r="M22" s="30" t="str"/>
      <x:c r="N22" s="30" t="str"/>
      <x:c r="O22" s="30" t="str"/>
      <x:c r="P22" s="30" t="str"/>
    </x:row>
    <x:row r="23" ht="48" customHeight="1">
      <x:c r="A23" s="22" t="str">
        <x:v>SH-19</x:v>
      </x:c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3" t="str"/>
      <x:c r="K23" s="33" t="str"/>
      <x:c r="L23" s="34" t="str">
        <x:f>IF(COUNT(J23:K23)=0,"",J23-K23)</x:f>
      </x:c>
      <x:c r="M23" s="30" t="str"/>
      <x:c r="N23" s="30" t="str"/>
      <x:c r="O23" s="30" t="str"/>
      <x:c r="P23" s="30" t="str"/>
    </x:row>
    <x:row r="24" ht="48" customHeight="1">
      <x:c r="A24" s="22" t="str">
        <x:v>SH-20</x:v>
      </x:c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3" t="str"/>
      <x:c r="K24" s="33" t="str"/>
      <x:c r="L24" s="34" t="str">
        <x:f>IF(COUNT(J24:K24)=0,"",J24-K24)</x:f>
      </x:c>
      <x:c r="M24" s="30" t="str"/>
      <x:c r="N24" s="30" t="str"/>
      <x:c r="O24" s="30" t="str"/>
      <x:c r="P24" s="30" t="str"/>
    </x:row>
    <x:row r="25" ht="48" customHeight="1">
      <x:c r="A25" s="22" t="str">
        <x:v>SH-21</x:v>
      </x:c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3" t="str"/>
      <x:c r="K25" s="33" t="str"/>
      <x:c r="L25" s="34" t="str">
        <x:f>IF(COUNT(J25:K25)=0,"",J25-K25)</x:f>
      </x:c>
      <x:c r="M25" s="30" t="str"/>
      <x:c r="N25" s="30" t="str"/>
      <x:c r="O25" s="30" t="str"/>
      <x:c r="P25" s="30" t="str"/>
    </x:row>
    <x:row r="26" ht="48" customHeight="1">
      <x:c r="A26" s="22" t="str">
        <x:v>SH-22</x:v>
      </x:c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3" t="str"/>
      <x:c r="K26" s="33" t="str"/>
      <x:c r="L26" s="34" t="str">
        <x:f>IF(COUNT(J26:K26)=0,"",J26-K26)</x:f>
      </x:c>
      <x:c r="M26" s="30" t="str"/>
      <x:c r="N26" s="30" t="str"/>
      <x:c r="O26" s="30" t="str"/>
      <x:c r="P26" s="30" t="str"/>
    </x:row>
    <x:row r="27" ht="48" customHeight="1">
      <x:c r="A27" s="22" t="str">
        <x:v>SH-23</x:v>
      </x:c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3" t="str"/>
      <x:c r="K27" s="33" t="str"/>
      <x:c r="L27" s="34" t="str">
        <x:f>IF(COUNT(J27:K27)=0,"",J27-K27)</x:f>
      </x:c>
      <x:c r="M27" s="30" t="str"/>
      <x:c r="N27" s="30" t="str"/>
      <x:c r="O27" s="30" t="str"/>
      <x:c r="P27" s="30" t="str"/>
    </x:row>
    <x:row r="28" ht="48" customHeight="1">
      <x:c r="A28" s="22" t="str">
        <x:v>SH-24</x:v>
      </x:c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3" t="str"/>
      <x:c r="K28" s="33" t="str"/>
      <x:c r="L28" s="34" t="str">
        <x:f>IF(COUNT(J28:K28)=0,"",J28-K28)</x:f>
      </x:c>
      <x:c r="M28" s="30" t="str"/>
      <x:c r="N28" s="30" t="str"/>
      <x:c r="O28" s="30" t="str"/>
      <x:c r="P28" s="30" t="str"/>
    </x:row>
    <x:row r="29" ht="48" customHeight="1">
      <x:c r="A29" s="22" t="str">
        <x:v>SH-25</x:v>
      </x:c>
      <x:c r="B29" s="30" t="str"/>
      <x:c r="C29" s="30" t="str"/>
      <x:c r="D29" s="30" t="str"/>
      <x:c r="E29" s="30" t="str"/>
      <x:c r="F29" s="30" t="str"/>
      <x:c r="G29" s="30" t="str"/>
      <x:c r="H29" s="30" t="str"/>
      <x:c r="I29" s="30" t="str"/>
      <x:c r="J29" s="33" t="str"/>
      <x:c r="K29" s="33" t="str"/>
      <x:c r="L29" s="34" t="str">
        <x:f>IF(COUNT(J29:K29)=0,"",J29-K29)</x:f>
      </x:c>
      <x:c r="M29" s="30" t="str"/>
      <x:c r="N29" s="30" t="str"/>
      <x:c r="O29" s="30" t="str"/>
      <x:c r="P29" s="30" t="str"/>
    </x:row>
    <x:row r="30" ht="48" customHeight="1">
      <x:c r="A30" s="22" t="str">
        <x:v>SH-26</x:v>
      </x:c>
      <x:c r="B30" s="30" t="str"/>
      <x:c r="C30" s="30" t="str"/>
      <x:c r="D30" s="30" t="str"/>
      <x:c r="E30" s="30" t="str"/>
      <x:c r="F30" s="30" t="str"/>
      <x:c r="G30" s="30" t="str"/>
      <x:c r="H30" s="30" t="str"/>
      <x:c r="I30" s="30" t="str"/>
      <x:c r="J30" s="33" t="str"/>
      <x:c r="K30" s="33" t="str"/>
      <x:c r="L30" s="34" t="str">
        <x:f>IF(COUNT(J30:K30)=0,"",J30-K30)</x:f>
      </x:c>
      <x:c r="M30" s="30" t="str"/>
      <x:c r="N30" s="30" t="str"/>
      <x:c r="O30" s="30" t="str"/>
      <x:c r="P30" s="30" t="str"/>
    </x:row>
    <x:row r="31" ht="48" customHeight="1">
      <x:c r="A31" s="22" t="str">
        <x:v>SH-27</x:v>
      </x:c>
      <x:c r="B31" s="30" t="str"/>
      <x:c r="C31" s="30" t="str"/>
      <x:c r="D31" s="30" t="str"/>
      <x:c r="E31" s="30" t="str"/>
      <x:c r="F31" s="30" t="str"/>
      <x:c r="G31" s="30" t="str"/>
      <x:c r="H31" s="30" t="str"/>
      <x:c r="I31" s="30" t="str"/>
      <x:c r="J31" s="33" t="str"/>
      <x:c r="K31" s="33" t="str"/>
      <x:c r="L31" s="34" t="str">
        <x:f>IF(COUNT(J31:K31)=0,"",J31-K31)</x:f>
      </x:c>
      <x:c r="M31" s="30" t="str"/>
      <x:c r="N31" s="30" t="str"/>
      <x:c r="O31" s="30" t="str"/>
      <x:c r="P31" s="30" t="str"/>
    </x:row>
    <x:row r="32" ht="48" customHeight="1">
      <x:c r="A32" s="22" t="str">
        <x:v>SH-28</x:v>
      </x:c>
      <x:c r="B32" s="30" t="str"/>
      <x:c r="C32" s="30" t="str"/>
      <x:c r="D32" s="30" t="str"/>
      <x:c r="E32" s="30" t="str"/>
      <x:c r="F32" s="30" t="str"/>
      <x:c r="G32" s="30" t="str"/>
      <x:c r="H32" s="30" t="str"/>
      <x:c r="I32" s="30" t="str"/>
      <x:c r="J32" s="33" t="str"/>
      <x:c r="K32" s="33" t="str"/>
      <x:c r="L32" s="34" t="str">
        <x:f>IF(COUNT(J32:K32)=0,"",J32-K32)</x:f>
      </x:c>
      <x:c r="M32" s="30" t="str"/>
      <x:c r="N32" s="30" t="str"/>
      <x:c r="O32" s="30" t="str"/>
      <x:c r="P32" s="30" t="str"/>
    </x:row>
    <x:row r="33" ht="48" customHeight="1">
      <x:c r="A33" s="22" t="str">
        <x:v>SH-29</x:v>
      </x:c>
      <x:c r="B33" s="30" t="str"/>
      <x:c r="C33" s="30" t="str"/>
      <x:c r="D33" s="30" t="str"/>
      <x:c r="E33" s="30" t="str"/>
      <x:c r="F33" s="30" t="str"/>
      <x:c r="G33" s="30" t="str"/>
      <x:c r="H33" s="30" t="str"/>
      <x:c r="I33" s="30" t="str"/>
      <x:c r="J33" s="33" t="str"/>
      <x:c r="K33" s="33" t="str"/>
      <x:c r="L33" s="34" t="str">
        <x:f>IF(COUNT(J33:K33)=0,"",J33-K33)</x:f>
      </x:c>
      <x:c r="M33" s="30" t="str"/>
      <x:c r="N33" s="30" t="str"/>
      <x:c r="O33" s="30" t="str"/>
      <x:c r="P33" s="30" t="str"/>
    </x:row>
    <x:row r="34" ht="48" customHeight="1">
      <x:c r="A34" s="22" t="str">
        <x:v>SH-30</x:v>
      </x:c>
      <x:c r="B34" s="30" t="str"/>
      <x:c r="C34" s="30" t="str"/>
      <x:c r="D34" s="30" t="str"/>
      <x:c r="E34" s="30" t="str"/>
      <x:c r="F34" s="30" t="str"/>
      <x:c r="G34" s="30" t="str"/>
      <x:c r="H34" s="30" t="str"/>
      <x:c r="I34" s="30" t="str"/>
      <x:c r="J34" s="33" t="str"/>
      <x:c r="K34" s="33" t="str"/>
      <x:c r="L34" s="34" t="str">
        <x:f>IF(COUNT(J34:K34)=0,"",J34-K34)</x:f>
      </x:c>
      <x:c r="M34" s="30" t="str"/>
      <x:c r="N34" s="30" t="str"/>
      <x:c r="O34" s="30" t="str"/>
      <x:c r="P34" s="30" t="str"/>
    </x:row>
    <x:row r="35" ht="48" customHeight="1">
      <x:c r="A35" s="22" t="str">
        <x:v>SH-31</x:v>
      </x:c>
      <x:c r="B35" s="30" t="str"/>
      <x:c r="C35" s="30" t="str"/>
      <x:c r="D35" s="30" t="str"/>
      <x:c r="E35" s="30" t="str"/>
      <x:c r="F35" s="30" t="str"/>
      <x:c r="G35" s="30" t="str"/>
      <x:c r="H35" s="30" t="str"/>
      <x:c r="I35" s="30" t="str"/>
      <x:c r="J35" s="33" t="str"/>
      <x:c r="K35" s="33" t="str"/>
      <x:c r="L35" s="34" t="str">
        <x:f>IF(COUNT(J35:K35)=0,"",J35-K35)</x:f>
      </x:c>
      <x:c r="M35" s="30" t="str"/>
      <x:c r="N35" s="30" t="str"/>
      <x:c r="O35" s="30" t="str"/>
      <x:c r="P35" s="30" t="str"/>
    </x:row>
    <x:row r="36" ht="48" customHeight="1">
      <x:c r="A36" s="22" t="str">
        <x:v>SH-32</x:v>
      </x:c>
      <x:c r="B36" s="30" t="str"/>
      <x:c r="C36" s="30" t="str"/>
      <x:c r="D36" s="30" t="str"/>
      <x:c r="E36" s="30" t="str"/>
      <x:c r="F36" s="30" t="str"/>
      <x:c r="G36" s="30" t="str"/>
      <x:c r="H36" s="30" t="str"/>
      <x:c r="I36" s="30" t="str"/>
      <x:c r="J36" s="33" t="str"/>
      <x:c r="K36" s="33" t="str"/>
      <x:c r="L36" s="34" t="str">
        <x:f>IF(COUNT(J36:K36)=0,"",J36-K36)</x:f>
      </x:c>
      <x:c r="M36" s="30" t="str"/>
      <x:c r="N36" s="30" t="str"/>
      <x:c r="O36" s="30" t="str"/>
      <x:c r="P36" s="30" t="str"/>
    </x:row>
    <x:row r="37" ht="48" customHeight="1">
      <x:c r="A37" s="22" t="str">
        <x:v>SH-33</x:v>
      </x:c>
      <x:c r="B37" s="30" t="str"/>
      <x:c r="C37" s="30" t="str"/>
      <x:c r="D37" s="30" t="str"/>
      <x:c r="E37" s="30" t="str"/>
      <x:c r="F37" s="30" t="str"/>
      <x:c r="G37" s="30" t="str"/>
      <x:c r="H37" s="30" t="str"/>
      <x:c r="I37" s="30" t="str"/>
      <x:c r="J37" s="33" t="str"/>
      <x:c r="K37" s="33" t="str"/>
      <x:c r="L37" s="34" t="str">
        <x:f>IF(COUNT(J37:K37)=0,"",J37-K37)</x:f>
      </x:c>
      <x:c r="M37" s="30" t="str"/>
      <x:c r="N37" s="30" t="str"/>
      <x:c r="O37" s="30" t="str"/>
      <x:c r="P37" s="30" t="str"/>
    </x:row>
    <x:row r="38" ht="48" customHeight="1">
      <x:c r="A38" s="22" t="str">
        <x:v>SH-34</x:v>
      </x:c>
      <x:c r="B38" s="30" t="str"/>
      <x:c r="C38" s="30" t="str"/>
      <x:c r="D38" s="30" t="str"/>
      <x:c r="E38" s="30" t="str"/>
      <x:c r="F38" s="30" t="str"/>
      <x:c r="G38" s="30" t="str"/>
      <x:c r="H38" s="30" t="str"/>
      <x:c r="I38" s="30" t="str"/>
      <x:c r="J38" s="33" t="str"/>
      <x:c r="K38" s="33" t="str"/>
      <x:c r="L38" s="34" t="str">
        <x:f>IF(COUNT(J38:K38)=0,"",J38-K38)</x:f>
      </x:c>
      <x:c r="M38" s="30" t="str"/>
      <x:c r="N38" s="30" t="str"/>
      <x:c r="O38" s="30" t="str"/>
      <x:c r="P38" s="30" t="str"/>
    </x:row>
    <x:row r="39" ht="48" customHeight="1">
      <x:c r="A39" s="22" t="str">
        <x:v>SH-35</x:v>
      </x:c>
      <x:c r="B39" s="30" t="str"/>
      <x:c r="C39" s="30" t="str"/>
      <x:c r="D39" s="30" t="str"/>
      <x:c r="E39" s="30" t="str"/>
      <x:c r="F39" s="30" t="str"/>
      <x:c r="G39" s="30" t="str"/>
      <x:c r="H39" s="30" t="str"/>
      <x:c r="I39" s="30" t="str"/>
      <x:c r="J39" s="33" t="str"/>
      <x:c r="K39" s="33" t="str"/>
      <x:c r="L39" s="34" t="str">
        <x:f>IF(COUNT(J39:K39)=0,"",J39-K39)</x:f>
      </x:c>
      <x:c r="M39" s="30" t="str"/>
      <x:c r="N39" s="30" t="str"/>
      <x:c r="O39" s="30" t="str"/>
      <x:c r="P39" s="30" t="str"/>
    </x:row>
    <x:row r="40" ht="48" customHeight="1">
      <x:c r="A40" s="22" t="str">
        <x:v>SH-36</x:v>
      </x:c>
      <x:c r="B40" s="30" t="str"/>
      <x:c r="C40" s="30" t="str"/>
      <x:c r="D40" s="30" t="str"/>
      <x:c r="E40" s="30" t="str"/>
      <x:c r="F40" s="30" t="str"/>
      <x:c r="G40" s="30" t="str"/>
      <x:c r="H40" s="30" t="str"/>
      <x:c r="I40" s="30" t="str"/>
      <x:c r="J40" s="33" t="str"/>
      <x:c r="K40" s="33" t="str"/>
      <x:c r="L40" s="34" t="str">
        <x:f>IF(COUNT(J40:K40)=0,"",J40-K40)</x:f>
      </x:c>
      <x:c r="M40" s="30" t="str"/>
      <x:c r="N40" s="30" t="str"/>
      <x:c r="O40" s="30" t="str"/>
      <x:c r="P40" s="30" t="str"/>
    </x:row>
    <x:row r="43">
      <x:c r="A43" s="14" t="str">
        <x:v>RESUMO MENSAL — AUSÊNCIA DE CONTRATO ≠ VALOR ZERO</x:v>
      </x:c>
      <x:c r="B43" s="28"/>
      <x:c r="C43" s="28"/>
      <x:c r="D43" s="28"/>
      <x:c r="E43" s="28"/>
      <x:c r="F43" s="28"/>
      <x:c r="G43" s="28"/>
      <x:c r="H43" s="15"/>
    </x:row>
    <x:row r="44">
      <x:c r="A44" s="14" t="str">
        <x:v>Mês</x:v>
      </x:c>
      <x:c r="B44" s="28" t="str">
        <x:v>Contratos incluídos</x:v>
      </x:c>
      <x:c r="C44" s="28" t="str">
        <x:v>Soma artística</x:v>
      </x:c>
      <x:c r="D44" s="28" t="str">
        <x:v>Média mensal</x:v>
      </x:c>
      <x:c r="E44" s="28" t="str">
        <x:v>Situação</x:v>
      </x:c>
      <x:c r="F44" s="15" t="str">
        <x:v>Fontes/documentos</x:v>
      </x:c>
      <x:c r="H44" s="14" t="str">
        <x:v>Parâmetro</x:v>
      </x:c>
      <x:c r="I44" s="15" t="str">
        <x:v>Resultado</x:v>
      </x:c>
    </x:row>
    <x:row r="45">
      <x:c r="A45" s="21" t="str">
        <x:v>2025-05</x:v>
      </x:c>
      <x:c r="B45" s="21" t="n">
        <x:f>COUNTIFS($C$5:$C$40,A45,$P$5:$P$40,"Sim")</x:f>
        <x:v>0</x:v>
      </x:c>
      <x:c r="C45" s="32" t="n">
        <x:f>SUMIFS($L$5:$L$40,$C$5:$C$40,A45,$P$5:$P$40,"Sim")</x:f>
        <x:v>0</x:v>
      </x:c>
      <x:c r="D45" s="32" t="str">
        <x:f>IF(B45=0,"",C45/B45)</x:f>
      </x:c>
      <x:c r="E45" s="21" t="str">
        <x:f>IF(B45=0,"sem registro","com registros verificados")</x:f>
        <x:v>sem registro</x:v>
      </x:c>
      <x:c r="F45" s="29"/>
      <x:c r="H45" s="21" t="str">
        <x:v>Contratos verificados incluídos</x:v>
      </x:c>
      <x:c r="I45" s="21" t="n">
        <x:f>COUNTIF(P5:P40,"Sim")</x:f>
        <x:v>0</x:v>
      </x:c>
    </x:row>
    <x:row r="46">
      <x:c r="A46" s="22" t="str">
        <x:v>2025-06</x:v>
      </x:c>
      <x:c r="B46" s="22" t="n">
        <x:f>COUNTIFS($C$5:$C$40,A46,$P$5:$P$40,"Sim")</x:f>
        <x:v>0</x:v>
      </x:c>
      <x:c r="C46" s="34" t="n">
        <x:f>SUMIFS($L$5:$L$40,$C$5:$C$40,A46,$P$5:$P$40,"Sim")</x:f>
        <x:v>0</x:v>
      </x:c>
      <x:c r="D46" s="34" t="str">
        <x:f>IF(B46=0,"",C46/B46)</x:f>
      </x:c>
      <x:c r="E46" s="22" t="str">
        <x:f>IF(B46=0,"sem registro","com registros verificados")</x:f>
        <x:v>sem registro</x:v>
      </x:c>
      <x:c r="F46" s="30"/>
      <x:c r="H46" s="22" t="str">
        <x:v>Média histórica nominal</x:v>
      </x:c>
      <x:c r="I46" s="34" t="str">
        <x:f>IFERROR(AVERAGEIF(P5:P40,"Sim",L5:L40),"")</x:f>
      </x:c>
    </x:row>
    <x:row r="47">
      <x:c r="A47" s="22" t="str">
        <x:v>2025-07</x:v>
      </x:c>
      <x:c r="B47" s="22" t="n">
        <x:f>COUNTIFS($C$5:$C$40,A47,$P$5:$P$40,"Sim")</x:f>
        <x:v>0</x:v>
      </x:c>
      <x:c r="C47" s="34" t="n">
        <x:f>SUMIFS($L$5:$L$40,$C$5:$C$40,A47,$P$5:$P$40,"Sim")</x:f>
        <x:v>0</x:v>
      </x:c>
      <x:c r="D47" s="34" t="str">
        <x:f>IF(B47=0,"",C47/B47)</x:f>
      </x:c>
      <x:c r="E47" s="22" t="str">
        <x:f>IF(B47=0,"sem registro","com registros verificados")</x:f>
        <x:v>sem registro</x:v>
      </x:c>
      <x:c r="F47" s="30"/>
      <x:c r="H47" s="22" t="str">
        <x:v>IPCA acumulado aplicável</x:v>
      </x:c>
      <x:c r="I47" s="37"/>
    </x:row>
    <x:row r="48">
      <x:c r="A48" s="22" t="str">
        <x:v>2025-08</x:v>
      </x:c>
      <x:c r="B48" s="22" t="n">
        <x:f>COUNTIFS($C$5:$C$40,A48,$P$5:$P$40,"Sim")</x:f>
        <x:v>0</x:v>
      </x:c>
      <x:c r="C48" s="34" t="n">
        <x:f>SUMIFS($L$5:$L$40,$C$5:$C$40,A48,$P$5:$P$40,"Sim")</x:f>
        <x:v>0</x:v>
      </x:c>
      <x:c r="D48" s="34" t="str">
        <x:f>IF(B48=0,"",C48/B48)</x:f>
      </x:c>
      <x:c r="E48" s="22" t="str">
        <x:f>IF(B48=0,"sem registro","com registros verificados")</x:f>
        <x:v>sem registro</x:v>
      </x:c>
      <x:c r="F48" s="30"/>
      <x:c r="H48" s="22" t="str">
        <x:v>Média histórica atualizada</x:v>
      </x:c>
      <x:c r="I48" s="33" t="str">
        <x:f>IF(OR(I46="",I47=""),"",I46*(1+I47))</x:f>
      </x:c>
    </x:row>
    <x:row r="49">
      <x:c r="A49" s="22" t="str">
        <x:v>2025-09</x:v>
      </x:c>
      <x:c r="B49" s="22" t="n">
        <x:f>COUNTIFS($C$5:$C$40,A49,$P$5:$P$40,"Sim")</x:f>
        <x:v>0</x:v>
      </x:c>
      <x:c r="C49" s="34" t="n">
        <x:f>SUMIFS($L$5:$L$40,$C$5:$C$40,A49,$P$5:$P$40,"Sim")</x:f>
        <x:v>0</x:v>
      </x:c>
      <x:c r="D49" s="34" t="str">
        <x:f>IF(B49=0,"",C49/B49)</x:f>
      </x:c>
      <x:c r="E49" s="22" t="str">
        <x:f>IF(B49=0,"sem registro","com registros verificados")</x:f>
        <x:v>sem registro</x:v>
      </x:c>
      <x:c r="F49" s="30"/>
      <x:c r="H49" s="22" t="str">
        <x:v>Memória/competência do IPCA</x:v>
      </x:c>
      <x:c r="I49" s="30"/>
    </x:row>
    <x:row r="50">
      <x:c r="A50" s="22" t="str">
        <x:v>2025-10</x:v>
      </x:c>
      <x:c r="B50" s="22" t="n">
        <x:f>COUNTIFS($C$5:$C$40,A50,$P$5:$P$40,"Sim")</x:f>
        <x:v>0</x:v>
      </x:c>
      <x:c r="C50" s="34" t="n">
        <x:f>SUMIFS($L$5:$L$40,$C$5:$C$40,A50,$P$5:$P$40,"Sim")</x:f>
        <x:v>0</x:v>
      </x:c>
      <x:c r="D50" s="34" t="str">
        <x:f>IF(B50=0,"",C50/B50)</x:f>
      </x:c>
      <x:c r="E50" s="22" t="str">
        <x:f>IF(B50=0,"sem registro","com registros verificados")</x:f>
        <x:v>sem registro</x:v>
      </x:c>
      <x:c r="F50" s="30"/>
    </x:row>
    <x:row r="51">
      <x:c r="A51" s="22" t="str">
        <x:v>2025-11</x:v>
      </x:c>
      <x:c r="B51" s="22" t="n">
        <x:f>COUNTIFS($C$5:$C$40,A51,$P$5:$P$40,"Sim")</x:f>
        <x:v>0</x:v>
      </x:c>
      <x:c r="C51" s="34" t="n">
        <x:f>SUMIFS($L$5:$L$40,$C$5:$C$40,A51,$P$5:$P$40,"Sim")</x:f>
        <x:v>0</x:v>
      </x:c>
      <x:c r="D51" s="34" t="str">
        <x:f>IF(B51=0,"",C51/B51)</x:f>
      </x:c>
      <x:c r="E51" s="22" t="str">
        <x:f>IF(B51=0,"sem registro","com registros verificados")</x:f>
        <x:v>sem registro</x:v>
      </x:c>
      <x:c r="F51" s="30"/>
    </x:row>
    <x:row r="52">
      <x:c r="A52" s="22" t="str">
        <x:v>2025-12</x:v>
      </x:c>
      <x:c r="B52" s="22" t="n">
        <x:f>COUNTIFS($C$5:$C$40,A52,$P$5:$P$40,"Sim")</x:f>
        <x:v>0</x:v>
      </x:c>
      <x:c r="C52" s="34" t="n">
        <x:f>SUMIFS($L$5:$L$40,$C$5:$C$40,A52,$P$5:$P$40,"Sim")</x:f>
        <x:v>0</x:v>
      </x:c>
      <x:c r="D52" s="34" t="str">
        <x:f>IF(B52=0,"",C52/B52)</x:f>
      </x:c>
      <x:c r="E52" s="22" t="str">
        <x:f>IF(B52=0,"sem registro","com registros verificados")</x:f>
        <x:v>sem registro</x:v>
      </x:c>
      <x:c r="F52" s="30"/>
    </x:row>
    <x:row r="53">
      <x:c r="A53" s="22" t="str">
        <x:v>2026-01</x:v>
      </x:c>
      <x:c r="B53" s="22" t="n">
        <x:f>COUNTIFS($C$5:$C$40,A53,$P$5:$P$40,"Sim")</x:f>
        <x:v>0</x:v>
      </x:c>
      <x:c r="C53" s="34" t="n">
        <x:f>SUMIFS($L$5:$L$40,$C$5:$C$40,A53,$P$5:$P$40,"Sim")</x:f>
        <x:v>0</x:v>
      </x:c>
      <x:c r="D53" s="34" t="str">
        <x:f>IF(B53=0,"",C53/B53)</x:f>
      </x:c>
      <x:c r="E53" s="22" t="str">
        <x:f>IF(B53=0,"sem registro","com registros verificados")</x:f>
        <x:v>sem registro</x:v>
      </x:c>
      <x:c r="F53" s="30"/>
    </x:row>
    <x:row r="54">
      <x:c r="A54" s="22" t="str">
        <x:v>2026-02</x:v>
      </x:c>
      <x:c r="B54" s="22" t="n">
        <x:f>COUNTIFS($C$5:$C$40,A54,$P$5:$P$40,"Sim")</x:f>
        <x:v>0</x:v>
      </x:c>
      <x:c r="C54" s="34" t="n">
        <x:f>SUMIFS($L$5:$L$40,$C$5:$C$40,A54,$P$5:$P$40,"Sim")</x:f>
        <x:v>0</x:v>
      </x:c>
      <x:c r="D54" s="34" t="str">
        <x:f>IF(B54=0,"",C54/B54)</x:f>
      </x:c>
      <x:c r="E54" s="22" t="str">
        <x:f>IF(B54=0,"sem registro","com registros verificados")</x:f>
        <x:v>sem registro</x:v>
      </x:c>
      <x:c r="F54" s="30"/>
    </x:row>
    <x:row r="55">
      <x:c r="A55" s="22" t="str">
        <x:v>2026-03</x:v>
      </x:c>
      <x:c r="B55" s="22" t="n">
        <x:f>COUNTIFS($C$5:$C$40,A55,$P$5:$P$40,"Sim")</x:f>
        <x:v>0</x:v>
      </x:c>
      <x:c r="C55" s="34" t="n">
        <x:f>SUMIFS($L$5:$L$40,$C$5:$C$40,A55,$P$5:$P$40,"Sim")</x:f>
        <x:v>0</x:v>
      </x:c>
      <x:c r="D55" s="34" t="str">
        <x:f>IF(B55=0,"",C55/B55)</x:f>
      </x:c>
      <x:c r="E55" s="22" t="str">
        <x:f>IF(B55=0,"sem registro","com registros verificados")</x:f>
        <x:v>sem registro</x:v>
      </x:c>
      <x:c r="F55" s="30"/>
    </x:row>
    <x:row r="56">
      <x:c r="A56" s="22" t="str">
        <x:v>2026-04</x:v>
      </x:c>
      <x:c r="B56" s="22" t="n">
        <x:f>COUNTIFS($C$5:$C$40,A56,$P$5:$P$40,"Sim")</x:f>
        <x:v>0</x:v>
      </x:c>
      <x:c r="C56" s="34" t="n">
        <x:f>SUMIFS($L$5:$L$40,$C$5:$C$40,A56,$P$5:$P$40,"Sim")</x:f>
        <x:v>0</x:v>
      </x:c>
      <x:c r="D56" s="34" t="str">
        <x:f>IF(B56=0,"",C56/B56)</x:f>
      </x:c>
      <x:c r="E56" s="22" t="str">
        <x:f>IF(B56=0,"sem registro","com registros verificados")</x:f>
        <x:v>sem registro</x:v>
      </x:c>
      <x:c r="F56" s="30"/>
    </x:row>
  </x:sheetData>
  <x:mergeCells>
    <x:mergeCell ref="A1:P1"/>
    <x:mergeCell ref="A2:P2"/>
    <x:mergeCell ref="A43:H43"/>
  </x:mergeCells>
  <x:dataValidations count="2">
    <x:dataValidation type="list" sqref="E5:E40">
      <x:formula1>"Público,Privado"</x:formula1>
    </x:dataValidation>
    <x:dataValidation type="list" sqref="O5:P40">
      <x:formula1>"Sim,Não,Pendente"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0" hidden="0" customWidth="1"/>
    <x:col min="3" max="3" width="18" hidden="0" customWidth="1"/>
    <x:col min="4" max="4" width="24" hidden="0" customWidth="1"/>
    <x:col min="5" max="5" width="24" hidden="0" customWidth="1"/>
    <x:col min="6" max="6" width="18" hidden="0" customWidth="1"/>
    <x:col min="7" max="7" width="16" hidden="0" customWidth="1"/>
    <x:col min="8" max="8" width="48" hidden="0" customWidth="1"/>
  </x:cols>
  <x:sheetData>
    <x:row r="1" ht="32" customHeight="1">
      <x:c r="A1" s="3" t="str">
        <x:v>GANHO DE NOTORIEDADE — TESTE OBJETIVO</x:v>
      </x:c>
    </x:row>
    <x:row r="2" ht="28" customHeight="1">
      <x:c r="A2" s="7" t="str">
        <x:v>NT Conjunta nº 02/2026, itens 5.1–5.6. Exige ao menos dois critérios comprovados e pelo menos um deles entre 5.1, 5.2 ou 5.3; 5.4 e 5.5, isolados, são insuficientes.</x:v>
      </x:c>
    </x:row>
    <x:row r="4" ht="38" customHeight="1">
      <x:c r="A4" s="14" t="str">
        <x:v>Critério</x:v>
      </x:c>
      <x:c r="B4" s="28" t="str">
        <x:v>Indicador</x:v>
      </x:c>
      <x:c r="C4" s="28" t="str">
        <x:v>Classe</x:v>
      </x:c>
      <x:c r="D4" s="28" t="str">
        <x:v>Base até 31/07/2025</x:v>
      </x:c>
      <x:c r="E4" s="28" t="str">
        <x:v>Posição até 30/04/2026</x:v>
      </x:c>
      <x:c r="F4" s="28" t="str">
        <x:v>Variação</x:v>
      </x:c>
      <x:c r="G4" s="28" t="str">
        <x:v>Comprovado?</x:v>
      </x:c>
      <x:c r="H4" s="15" t="str">
        <x:v>Evidência/fonte</x:v>
      </x:c>
    </x:row>
    <x:row r="5" ht="48" customHeight="1">
      <x:c r="A5" s="21" t="str">
        <x:v>5.1</x:v>
      </x:c>
      <x:c r="B5" s="21" t="str">
        <x:v>Aumento da média mensal de contratações entre ago/2025–abr/2026 e mai–jul/2025</x:v>
      </x:c>
      <x:c r="C5" s="21" t="str">
        <x:v>Central</x:v>
      </x:c>
      <x:c r="D5" s="29" t="str"/>
      <x:c r="E5" s="29" t="str"/>
      <x:c r="F5" s="29" t="str"/>
      <x:c r="G5" s="29" t="str"/>
      <x:c r="H5" s="29" t="str"/>
    </x:row>
    <x:row r="6" ht="48" customHeight="1">
      <x:c r="A6" s="22" t="str">
        <x:v>5.2</x:v>
      </x:c>
      <x:c r="B6" s="22" t="str">
        <x:v>Expansão territorial para novas UFs no período posterior</x:v>
      </x:c>
      <x:c r="C6" s="22" t="str">
        <x:v>Central</x:v>
      </x:c>
      <x:c r="D6" s="30" t="str"/>
      <x:c r="E6" s="30" t="str"/>
      <x:c r="F6" s="30" t="str"/>
      <x:c r="G6" s="30" t="str"/>
      <x:c r="H6" s="30" t="str"/>
    </x:row>
    <x:row r="7" ht="48" customHeight="1">
      <x:c r="A7" s="22" t="str">
        <x:v>5.3</x:v>
      </x:c>
      <x:c r="B7" s="22" t="str">
        <x:v>Aumento do valor dos contratos na série histórica posterior</x:v>
      </x:c>
      <x:c r="C7" s="22" t="str">
        <x:v>Central</x:v>
      </x:c>
      <x:c r="D7" s="30" t="str"/>
      <x:c r="E7" s="30" t="str"/>
      <x:c r="F7" s="30" t="str"/>
      <x:c r="G7" s="30" t="str"/>
      <x:c r="H7" s="30" t="str"/>
    </x:row>
    <x:row r="8" ht="48" customHeight="1">
      <x:c r="A8" s="22" t="str">
        <x:v>5.4</x:v>
      </x:c>
      <x:c r="B8" s="22" t="str">
        <x:v>Aumento verificável de desempenho digital de áudio/vídeo</x:v>
      </x:c>
      <x:c r="C8" s="22" t="str">
        <x:v>Complementar</x:v>
      </x:c>
      <x:c r="D8" s="30" t="str"/>
      <x:c r="E8" s="30" t="str"/>
      <x:c r="F8" s="30" t="str"/>
      <x:c r="G8" s="30" t="str"/>
      <x:c r="H8" s="30" t="str"/>
    </x:row>
    <x:row r="9" ht="48" customHeight="1">
      <x:c r="A9" s="22" t="str">
        <x:v>5.5</x:v>
      </x:c>
      <x:c r="B9" s="22" t="str">
        <x:v>Crescimento verificável de seguidores ou inscritos</x:v>
      </x:c>
      <x:c r="C9" s="22" t="str">
        <x:v>Complementar</x:v>
      </x:c>
      <x:c r="D9" s="30" t="str"/>
      <x:c r="E9" s="30" t="str"/>
      <x:c r="F9" s="30" t="str"/>
      <x:c r="G9" s="30" t="str"/>
      <x:c r="H9" s="30" t="str"/>
    </x:row>
    <x:row r="10" ht="48" customHeight="1">
      <x:c r="A10" s="22" t="str">
        <x:v>5.6</x:v>
      </x:c>
      <x:c r="B10" s="22" t="str">
        <x:v>Variação positiva em rádio, streaming, vídeo, ranking ou certificação musical</x:v>
      </x:c>
      <x:c r="C10" s="22" t="str">
        <x:v>Complementar</x:v>
      </x:c>
      <x:c r="D10" s="30" t="str"/>
      <x:c r="E10" s="30" t="str"/>
      <x:c r="F10" s="30" t="str"/>
      <x:c r="G10" s="30" t="str"/>
      <x:c r="H10" s="30" t="str"/>
    </x:row>
    <x:row r="13">
      <x:c r="A13" s="14" t="str">
        <x:v>Indicador</x:v>
      </x:c>
      <x:c r="B13" s="28" t="str">
        <x:v>Fórmula</x:v>
      </x:c>
      <x:c r="C13" s="28" t="str">
        <x:v>Resultado</x:v>
      </x:c>
      <x:c r="D13" s="15" t="str">
        <x:v>Leitura</x:v>
      </x:c>
    </x:row>
    <x:row r="14">
      <x:c r="A14" s="21" t="str">
        <x:v>Critérios comprovados</x:v>
      </x:c>
      <x:c r="B14" s="21" t="str">
        <x:v>Contagem de ‘Sim’</x:v>
      </x:c>
      <x:c r="C14" s="40" t="n">
        <x:f>COUNTIF(G5:G10,"Sim")</x:f>
        <x:v>0</x:v>
      </x:c>
      <x:c r="D14" s="21"/>
    </x:row>
    <x:row r="15">
      <x:c r="A15" s="22" t="str">
        <x:v>Critérios centrais comprovados</x:v>
      </x:c>
      <x:c r="B15" s="22" t="str">
        <x:v>Contagem de 5.1–5.3</x:v>
      </x:c>
      <x:c r="C15" s="38" t="n">
        <x:f>COUNTIF(G5:G7,"Sim")</x:f>
        <x:v>0</x:v>
      </x:c>
      <x:c r="D15" s="22"/>
    </x:row>
    <x:row r="16">
      <x:c r="A16" s="22" t="str">
        <x:v>Notoriedade demonstrada?</x:v>
      </x:c>
      <x:c r="B16" s="22" t="str">
        <x:v>Total ≥ 2 e centrais ≥ 1</x:v>
      </x:c>
      <x:c r="C16" s="38" t="str">
        <x:f>IF(COUNTIF(G5:G10,"Sim")+COUNTIF(G5:G10,"Não")+COUNTIF(G5:G10,"Inconclusivo")=0,"NÃO INICIADO",IF(AND(C14&gt;=2,C15&gt;=1),"SIM",IF(COUNTIF(G5:G10,"Inconclusivo")&gt;0,"INCONCLUSIVO","NÃO")))</x:f>
        <x:v>NÃO INICIADO</x:v>
      </x:c>
      <x:c r="D16" s="22" t="str">
        <x:v>O resultado apenas habilita a aplicação do limite do ponto médio; não autoriza nem chancela o preço.</x:v>
      </x:c>
    </x:row>
  </x:sheetData>
  <x:mergeCells>
    <x:mergeCell ref="A1:H1"/>
    <x:mergeCell ref="A2:H2"/>
  </x:mergeCells>
  <x:dataValidations count="1">
    <x:dataValidation type="list" sqref="G5:G10">
      <x:formula1>"Sim,Não,Inconclusivo"</x:formula1>
    </x:dataValidation>
  </x:dataValidation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6" hidden="0" customWidth="1"/>
    <x:col min="3" max="3" width="14" hidden="0" customWidth="1"/>
    <x:col min="4" max="4" width="20" hidden="0" customWidth="1"/>
    <x:col min="5" max="5" width="22" hidden="0" customWidth="1"/>
    <x:col min="6" max="6" width="18" hidden="0" customWidth="1"/>
    <x:col min="7" max="7" width="20" hidden="0" customWidth="1"/>
    <x:col min="8" max="8" width="20" hidden="0" customWidth="1"/>
    <x:col min="9" max="9" width="19" hidden="0" customWidth="1"/>
    <x:col min="10" max="10" width="16" hidden="0" customWidth="1"/>
    <x:col min="11" max="11" width="34" hidden="0" customWidth="1"/>
    <x:col min="12" max="12" width="42" hidden="0" customWidth="1"/>
  </x:cols>
  <x:sheetData>
    <x:row r="1" ht="32" customHeight="1">
      <x:c r="A1" s="3" t="str">
        <x:v>COMPROMISSO VOLUNTÁRIO — PREÇO, PONTO MÉDIO E ECONOMIA</x:v>
      </x:c>
    </x:row>
    <x:row r="2" ht="28" customHeight="1">
      <x:c r="A2" s="7" t="str">
        <x:v>NT Conjunta nº 02/2026, itens 7.1–7.7. O compromisso não é TAC, sanção, autorização, piso ou chancela; deve ser inferior ao original e, havendo notoriedade, não superar o ponto médio.</x:v>
      </x:c>
    </x:row>
    <x:row r="4" ht="38" customHeight="1">
      <x:c r="A4" s="14" t="str">
        <x:v>Município</x:v>
      </x:c>
      <x:c r="B4" s="28" t="str">
        <x:v>Evento</x:v>
      </x:c>
      <x:c r="C4" s="28" t="str">
        <x:v>Data</x:v>
      </x:c>
      <x:c r="D4" s="28" t="str">
        <x:v>Valor original 2026</x:v>
      </x:c>
      <x:c r="E4" s="28" t="str">
        <x:v>Referência NT01 atualizada</x:v>
      </x:c>
      <x:c r="F4" s="28" t="str">
        <x:v>Ponto médio</x:v>
      </x:c>
      <x:c r="G4" s="28" t="str">
        <x:v>Notoriedade demonstrada?</x:v>
      </x:c>
      <x:c r="H4" s="28" t="str">
        <x:v>Valor de compromisso</x:v>
      </x:c>
      <x:c r="I4" s="28" t="str">
        <x:v>Economia unitária</x:v>
      </x:c>
      <x:c r="J4" s="28" t="str">
        <x:v>% redução</x:v>
      </x:c>
      <x:c r="K4" s="28" t="str">
        <x:v>Teste de limite</x:v>
      </x:c>
      <x:c r="L4" s="15" t="str">
        <x:v>Fonte/peça</x:v>
      </x:c>
    </x:row>
    <x:row r="5" ht="48" customHeight="1">
      <x:c r="A5" s="21" t="str"/>
      <x:c r="B5" s="21" t="str"/>
      <x:c r="C5" s="21" t="str"/>
      <x:c r="D5" s="31" t="str"/>
      <x:c r="E5" s="31" t="str"/>
      <x:c r="F5" s="32" t="str">
        <x:f>IF(COUNT(D5:E5)&lt;2,"",(D5+E5)/2)</x:f>
      </x:c>
      <x:c r="G5" s="31" t="str"/>
      <x:c r="H5" s="31" t="str"/>
      <x:c r="I5" s="32" t="str">
        <x:f>IF(OR(D5="",H5=""),"",D5-H5)</x:f>
      </x:c>
      <x:c r="J5" s="35" t="str">
        <x:f>IFERROR(I5/D5,"")</x:f>
      </x:c>
      <x:c r="K5" s="21" t="str">
        <x:f>IF(OR(D5="",H5=""),"",IF(H5&gt;=D5,"NÃO — não reduziu",IF(G5="Sim",IF(H5&lt;=F5,"CONFORME AO LIMITE","ACIMA DO PONTO MÉDIO"),"COMPARAR À NT01")))</x:f>
      </x:c>
      <x:c r="L5" s="29" t="str"/>
    </x:row>
    <x:row r="6" ht="48" customHeight="1">
      <x:c r="A6" s="22" t="str"/>
      <x:c r="B6" s="22" t="str"/>
      <x:c r="C6" s="22" t="str"/>
      <x:c r="D6" s="33" t="str"/>
      <x:c r="E6" s="33" t="str"/>
      <x:c r="F6" s="34" t="str">
        <x:f>IF(COUNT(D6:E6)&lt;2,"",(D6+E6)/2)</x:f>
      </x:c>
      <x:c r="G6" s="33" t="str"/>
      <x:c r="H6" s="33" t="str"/>
      <x:c r="I6" s="34" t="str">
        <x:f>IF(OR(D6="",H6=""),"",D6-H6)</x:f>
      </x:c>
      <x:c r="J6" s="36" t="str">
        <x:f>IFERROR(I6/D6,"")</x:f>
      </x:c>
      <x:c r="K6" s="22" t="str">
        <x:f>IF(OR(D6="",H6=""),"",IF(H6&gt;=D6,"NÃO — não reduziu",IF(G6="Sim",IF(H6&lt;=F6,"CONFORME AO LIMITE","ACIMA DO PONTO MÉDIO"),"COMPARAR À NT01")))</x:f>
      </x:c>
      <x:c r="L6" s="30" t="str"/>
    </x:row>
    <x:row r="7" ht="48" customHeight="1">
      <x:c r="A7" s="22" t="str"/>
      <x:c r="B7" s="22" t="str"/>
      <x:c r="C7" s="22" t="str"/>
      <x:c r="D7" s="33" t="str"/>
      <x:c r="E7" s="33" t="str"/>
      <x:c r="F7" s="34" t="str">
        <x:f>IF(COUNT(D7:E7)&lt;2,"",(D7+E7)/2)</x:f>
      </x:c>
      <x:c r="G7" s="33" t="str"/>
      <x:c r="H7" s="33" t="str"/>
      <x:c r="I7" s="34" t="str">
        <x:f>IF(OR(D7="",H7=""),"",D7-H7)</x:f>
      </x:c>
      <x:c r="J7" s="36" t="str">
        <x:f>IFERROR(I7/D7,"")</x:f>
      </x:c>
      <x:c r="K7" s="22" t="str">
        <x:f>IF(OR(D7="",H7=""),"",IF(H7&gt;=D7,"NÃO — não reduziu",IF(G7="Sim",IF(H7&lt;=F7,"CONFORME AO LIMITE","ACIMA DO PONTO MÉDIO"),"COMPARAR À NT01")))</x:f>
      </x:c>
      <x:c r="L7" s="30" t="str"/>
    </x:row>
    <x:row r="8" ht="48" customHeight="1">
      <x:c r="A8" s="22" t="str"/>
      <x:c r="B8" s="22" t="str"/>
      <x:c r="C8" s="22" t="str"/>
      <x:c r="D8" s="33" t="str"/>
      <x:c r="E8" s="33" t="str"/>
      <x:c r="F8" s="34" t="str">
        <x:f>IF(COUNT(D8:E8)&lt;2,"",(D8+E8)/2)</x:f>
      </x:c>
      <x:c r="G8" s="33" t="str"/>
      <x:c r="H8" s="33" t="str"/>
      <x:c r="I8" s="34" t="str">
        <x:f>IF(OR(D8="",H8=""),"",D8-H8)</x:f>
      </x:c>
      <x:c r="J8" s="36" t="str">
        <x:f>IFERROR(I8/D8,"")</x:f>
      </x:c>
      <x:c r="K8" s="22" t="str">
        <x:f>IF(OR(D8="",H8=""),"",IF(H8&gt;=D8,"NÃO — não reduziu",IF(G8="Sim",IF(H8&lt;=F8,"CONFORME AO LIMITE","ACIMA DO PONTO MÉDIO"),"COMPARAR À NT01")))</x:f>
      </x:c>
      <x:c r="L8" s="30" t="str"/>
    </x:row>
    <x:row r="9" ht="48" customHeight="1">
      <x:c r="A9" s="22" t="str"/>
      <x:c r="B9" s="22" t="str"/>
      <x:c r="C9" s="22" t="str"/>
      <x:c r="D9" s="33" t="str"/>
      <x:c r="E9" s="33" t="str"/>
      <x:c r="F9" s="34" t="str">
        <x:f>IF(COUNT(D9:E9)&lt;2,"",(D9+E9)/2)</x:f>
      </x:c>
      <x:c r="G9" s="33" t="str"/>
      <x:c r="H9" s="33" t="str"/>
      <x:c r="I9" s="34" t="str">
        <x:f>IF(OR(D9="",H9=""),"",D9-H9)</x:f>
      </x:c>
      <x:c r="J9" s="36" t="str">
        <x:f>IFERROR(I9/D9,"")</x:f>
      </x:c>
      <x:c r="K9" s="22" t="str">
        <x:f>IF(OR(D9="",H9=""),"",IF(H9&gt;=D9,"NÃO — não reduziu",IF(G9="Sim",IF(H9&lt;=F9,"CONFORME AO LIMITE","ACIMA DO PONTO MÉDIO"),"COMPARAR À NT01")))</x:f>
      </x:c>
      <x:c r="L9" s="30" t="str"/>
    </x:row>
    <x:row r="10" ht="48" customHeight="1">
      <x:c r="A10" s="22" t="str"/>
      <x:c r="B10" s="22" t="str"/>
      <x:c r="C10" s="22" t="str"/>
      <x:c r="D10" s="33" t="str"/>
      <x:c r="E10" s="33" t="str"/>
      <x:c r="F10" s="34" t="str">
        <x:f>IF(COUNT(D10:E10)&lt;2,"",(D10+E10)/2)</x:f>
      </x:c>
      <x:c r="G10" s="33" t="str"/>
      <x:c r="H10" s="33" t="str"/>
      <x:c r="I10" s="34" t="str">
        <x:f>IF(OR(D10="",H10=""),"",D10-H10)</x:f>
      </x:c>
      <x:c r="J10" s="36" t="str">
        <x:f>IFERROR(I10/D10,"")</x:f>
      </x:c>
      <x:c r="K10" s="22" t="str">
        <x:f>IF(OR(D10="",H10=""),"",IF(H10&gt;=D10,"NÃO — não reduziu",IF(G10="Sim",IF(H10&lt;=F10,"CONFORME AO LIMITE","ACIMA DO PONTO MÉDIO"),"COMPARAR À NT01")))</x:f>
      </x:c>
      <x:c r="L10" s="30" t="str"/>
    </x:row>
    <x:row r="11" ht="48" customHeight="1">
      <x:c r="A11" s="22" t="str"/>
      <x:c r="B11" s="22" t="str"/>
      <x:c r="C11" s="22" t="str"/>
      <x:c r="D11" s="33" t="str"/>
      <x:c r="E11" s="33" t="str"/>
      <x:c r="F11" s="34" t="str">
        <x:f>IF(COUNT(D11:E11)&lt;2,"",(D11+E11)/2)</x:f>
      </x:c>
      <x:c r="G11" s="33" t="str"/>
      <x:c r="H11" s="33" t="str"/>
      <x:c r="I11" s="34" t="str">
        <x:f>IF(OR(D11="",H11=""),"",D11-H11)</x:f>
      </x:c>
      <x:c r="J11" s="36" t="str">
        <x:f>IFERROR(I11/D11,"")</x:f>
      </x:c>
      <x:c r="K11" s="22" t="str">
        <x:f>IF(OR(D11="",H11=""),"",IF(H11&gt;=D11,"NÃO — não reduziu",IF(G11="Sim",IF(H11&lt;=F11,"CONFORME AO LIMITE","ACIMA DO PONTO MÉDIO"),"COMPARAR À NT01")))</x:f>
      </x:c>
      <x:c r="L11" s="30" t="str"/>
    </x:row>
    <x:row r="12" ht="48" customHeight="1">
      <x:c r="A12" s="22" t="str"/>
      <x:c r="B12" s="22" t="str"/>
      <x:c r="C12" s="22" t="str"/>
      <x:c r="D12" s="33" t="str"/>
      <x:c r="E12" s="33" t="str"/>
      <x:c r="F12" s="34" t="str">
        <x:f>IF(COUNT(D12:E12)&lt;2,"",(D12+E12)/2)</x:f>
      </x:c>
      <x:c r="G12" s="33" t="str"/>
      <x:c r="H12" s="33" t="str"/>
      <x:c r="I12" s="34" t="str">
        <x:f>IF(OR(D12="",H12=""),"",D12-H12)</x:f>
      </x:c>
      <x:c r="J12" s="36" t="str">
        <x:f>IFERROR(I12/D12,"")</x:f>
      </x:c>
      <x:c r="K12" s="22" t="str">
        <x:f>IF(OR(D12="",H12=""),"",IF(H12&gt;=D12,"NÃO — não reduziu",IF(G12="Sim",IF(H12&lt;=F12,"CONFORME AO LIMITE","ACIMA DO PONTO MÉDIO"),"COMPARAR À NT01")))</x:f>
      </x:c>
      <x:c r="L12" s="30" t="str"/>
    </x:row>
    <x:row r="13" ht="48" customHeight="1">
      <x:c r="A13" s="22" t="str"/>
      <x:c r="B13" s="22" t="str"/>
      <x:c r="C13" s="22" t="str"/>
      <x:c r="D13" s="33" t="str"/>
      <x:c r="E13" s="33" t="str"/>
      <x:c r="F13" s="34" t="str">
        <x:f>IF(COUNT(D13:E13)&lt;2,"",(D13+E13)/2)</x:f>
      </x:c>
      <x:c r="G13" s="33" t="str"/>
      <x:c r="H13" s="33" t="str"/>
      <x:c r="I13" s="34" t="str">
        <x:f>IF(OR(D13="",H13=""),"",D13-H13)</x:f>
      </x:c>
      <x:c r="J13" s="36" t="str">
        <x:f>IFERROR(I13/D13,"")</x:f>
      </x:c>
      <x:c r="K13" s="22" t="str">
        <x:f>IF(OR(D13="",H13=""),"",IF(H13&gt;=D13,"NÃO — não reduziu",IF(G13="Sim",IF(H13&lt;=F13,"CONFORME AO LIMITE","ACIMA DO PONTO MÉDIO"),"COMPARAR À NT01")))</x:f>
      </x:c>
      <x:c r="L13" s="30" t="str"/>
    </x:row>
    <x:row r="14" ht="48" customHeight="1">
      <x:c r="A14" s="22" t="str"/>
      <x:c r="B14" s="22" t="str"/>
      <x:c r="C14" s="22" t="str"/>
      <x:c r="D14" s="33" t="str"/>
      <x:c r="E14" s="33" t="str"/>
      <x:c r="F14" s="34" t="str">
        <x:f>IF(COUNT(D14:E14)&lt;2,"",(D14+E14)/2)</x:f>
      </x:c>
      <x:c r="G14" s="33" t="str"/>
      <x:c r="H14" s="33" t="str"/>
      <x:c r="I14" s="34" t="str">
        <x:f>IF(OR(D14="",H14=""),"",D14-H14)</x:f>
      </x:c>
      <x:c r="J14" s="36" t="str">
        <x:f>IFERROR(I14/D14,"")</x:f>
      </x:c>
      <x:c r="K14" s="22" t="str">
        <x:f>IF(OR(D14="",H14=""),"",IF(H14&gt;=D14,"NÃO — não reduziu",IF(G14="Sim",IF(H14&lt;=F14,"CONFORME AO LIMITE","ACIMA DO PONTO MÉDIO"),"COMPARAR À NT01")))</x:f>
      </x:c>
      <x:c r="L14" s="30" t="str"/>
    </x:row>
    <x:row r="15" ht="48" customHeight="1">
      <x:c r="A15" s="22" t="str"/>
      <x:c r="B15" s="22" t="str"/>
      <x:c r="C15" s="22" t="str"/>
      <x:c r="D15" s="33" t="str"/>
      <x:c r="E15" s="33" t="str"/>
      <x:c r="F15" s="34" t="str">
        <x:f>IF(COUNT(D15:E15)&lt;2,"",(D15+E15)/2)</x:f>
      </x:c>
      <x:c r="G15" s="33" t="str"/>
      <x:c r="H15" s="33" t="str"/>
      <x:c r="I15" s="34" t="str">
        <x:f>IF(OR(D15="",H15=""),"",D15-H15)</x:f>
      </x:c>
      <x:c r="J15" s="36" t="str">
        <x:f>IFERROR(I15/D15,"")</x:f>
      </x:c>
      <x:c r="K15" s="22" t="str">
        <x:f>IF(OR(D15="",H15=""),"",IF(H15&gt;=D15,"NÃO — não reduziu",IF(G15="Sim",IF(H15&lt;=F15,"CONFORME AO LIMITE","ACIMA DO PONTO MÉDIO"),"COMPARAR À NT01")))</x:f>
      </x:c>
      <x:c r="L15" s="30" t="str"/>
    </x:row>
    <x:row r="16" ht="48" customHeight="1">
      <x:c r="A16" s="22" t="str"/>
      <x:c r="B16" s="22" t="str"/>
      <x:c r="C16" s="22" t="str"/>
      <x:c r="D16" s="33" t="str"/>
      <x:c r="E16" s="33" t="str"/>
      <x:c r="F16" s="34" t="str">
        <x:f>IF(COUNT(D16:E16)&lt;2,"",(D16+E16)/2)</x:f>
      </x:c>
      <x:c r="G16" s="33" t="str"/>
      <x:c r="H16" s="33" t="str"/>
      <x:c r="I16" s="34" t="str">
        <x:f>IF(OR(D16="",H16=""),"",D16-H16)</x:f>
      </x:c>
      <x:c r="J16" s="36" t="str">
        <x:f>IFERROR(I16/D16,"")</x:f>
      </x:c>
      <x:c r="K16" s="22" t="str">
        <x:f>IF(OR(D16="",H16=""),"",IF(H16&gt;=D16,"NÃO — não reduziu",IF(G16="Sim",IF(H16&lt;=F16,"CONFORME AO LIMITE","ACIMA DO PONTO MÉDIO"),"COMPARAR À NT01")))</x:f>
      </x:c>
      <x:c r="L16" s="30" t="str"/>
    </x:row>
    <x:row r="17" ht="48" customHeight="1">
      <x:c r="A17" s="22" t="str"/>
      <x:c r="B17" s="22" t="str"/>
      <x:c r="C17" s="22" t="str"/>
      <x:c r="D17" s="33" t="str"/>
      <x:c r="E17" s="33" t="str"/>
      <x:c r="F17" s="34" t="str">
        <x:f>IF(COUNT(D17:E17)&lt;2,"",(D17+E17)/2)</x:f>
      </x:c>
      <x:c r="G17" s="33" t="str"/>
      <x:c r="H17" s="33" t="str"/>
      <x:c r="I17" s="34" t="str">
        <x:f>IF(OR(D17="",H17=""),"",D17-H17)</x:f>
      </x:c>
      <x:c r="J17" s="36" t="str">
        <x:f>IFERROR(I17/D17,"")</x:f>
      </x:c>
      <x:c r="K17" s="22" t="str">
        <x:f>IF(OR(D17="",H17=""),"",IF(H17&gt;=D17,"NÃO — não reduziu",IF(G17="Sim",IF(H17&lt;=F17,"CONFORME AO LIMITE","ACIMA DO PONTO MÉDIO"),"COMPARAR À NT01")))</x:f>
      </x:c>
      <x:c r="L17" s="30" t="str"/>
    </x:row>
    <x:row r="18" ht="48" customHeight="1">
      <x:c r="A18" s="22" t="str"/>
      <x:c r="B18" s="22" t="str"/>
      <x:c r="C18" s="22" t="str"/>
      <x:c r="D18" s="33" t="str"/>
      <x:c r="E18" s="33" t="str"/>
      <x:c r="F18" s="34" t="str">
        <x:f>IF(COUNT(D18:E18)&lt;2,"",(D18+E18)/2)</x:f>
      </x:c>
      <x:c r="G18" s="33" t="str"/>
      <x:c r="H18" s="33" t="str"/>
      <x:c r="I18" s="34" t="str">
        <x:f>IF(OR(D18="",H18=""),"",D18-H18)</x:f>
      </x:c>
      <x:c r="J18" s="36" t="str">
        <x:f>IFERROR(I18/D18,"")</x:f>
      </x:c>
      <x:c r="K18" s="22" t="str">
        <x:f>IF(OR(D18="",H18=""),"",IF(H18&gt;=D18,"NÃO — não reduziu",IF(G18="Sim",IF(H18&lt;=F18,"CONFORME AO LIMITE","ACIMA DO PONTO MÉDIO"),"COMPARAR À NT01")))</x:f>
      </x:c>
      <x:c r="L18" s="30" t="str"/>
    </x:row>
    <x:row r="19" ht="48" customHeight="1">
      <x:c r="A19" s="22" t="str"/>
      <x:c r="B19" s="22" t="str"/>
      <x:c r="C19" s="22" t="str"/>
      <x:c r="D19" s="33" t="str"/>
      <x:c r="E19" s="33" t="str"/>
      <x:c r="F19" s="34" t="str">
        <x:f>IF(COUNT(D19:E19)&lt;2,"",(D19+E19)/2)</x:f>
      </x:c>
      <x:c r="G19" s="33" t="str"/>
      <x:c r="H19" s="33" t="str"/>
      <x:c r="I19" s="34" t="str">
        <x:f>IF(OR(D19="",H19=""),"",D19-H19)</x:f>
      </x:c>
      <x:c r="J19" s="36" t="str">
        <x:f>IFERROR(I19/D19,"")</x:f>
      </x:c>
      <x:c r="K19" s="22" t="str">
        <x:f>IF(OR(D19="",H19=""),"",IF(H19&gt;=D19,"NÃO — não reduziu",IF(G19="Sim",IF(H19&lt;=F19,"CONFORME AO LIMITE","ACIMA DO PONTO MÉDIO"),"COMPARAR À NT01")))</x:f>
      </x:c>
      <x:c r="L19" s="30" t="str"/>
    </x:row>
    <x:row r="20" ht="48" customHeight="1">
      <x:c r="A20" s="22" t="str"/>
      <x:c r="B20" s="22" t="str"/>
      <x:c r="C20" s="22" t="str"/>
      <x:c r="D20" s="33" t="str"/>
      <x:c r="E20" s="33" t="str"/>
      <x:c r="F20" s="34" t="str">
        <x:f>IF(COUNT(D20:E20)&lt;2,"",(D20+E20)/2)</x:f>
      </x:c>
      <x:c r="G20" s="33" t="str"/>
      <x:c r="H20" s="33" t="str"/>
      <x:c r="I20" s="34" t="str">
        <x:f>IF(OR(D20="",H20=""),"",D20-H20)</x:f>
      </x:c>
      <x:c r="J20" s="36" t="str">
        <x:f>IFERROR(I20/D20,"")</x:f>
      </x:c>
      <x:c r="K20" s="22" t="str">
        <x:f>IF(OR(D20="",H20=""),"",IF(H20&gt;=D20,"NÃO — não reduziu",IF(G20="Sim",IF(H20&lt;=F20,"CONFORME AO LIMITE","ACIMA DO PONTO MÉDIO"),"COMPARAR À NT01")))</x:f>
      </x:c>
      <x:c r="L20" s="30" t="str"/>
    </x:row>
    <x:row r="21" ht="48" customHeight="1">
      <x:c r="A21" s="22" t="str"/>
      <x:c r="B21" s="22" t="str"/>
      <x:c r="C21" s="22" t="str"/>
      <x:c r="D21" s="33" t="str"/>
      <x:c r="E21" s="33" t="str"/>
      <x:c r="F21" s="34" t="str">
        <x:f>IF(COUNT(D21:E21)&lt;2,"",(D21+E21)/2)</x:f>
      </x:c>
      <x:c r="G21" s="33" t="str"/>
      <x:c r="H21" s="33" t="str"/>
      <x:c r="I21" s="34" t="str">
        <x:f>IF(OR(D21="",H21=""),"",D21-H21)</x:f>
      </x:c>
      <x:c r="J21" s="36" t="str">
        <x:f>IFERROR(I21/D21,"")</x:f>
      </x:c>
      <x:c r="K21" s="22" t="str">
        <x:f>IF(OR(D21="",H21=""),"",IF(H21&gt;=D21,"NÃO — não reduziu",IF(G21="Sim",IF(H21&lt;=F21,"CONFORME AO LIMITE","ACIMA DO PONTO MÉDIO"),"COMPARAR À NT01")))</x:f>
      </x:c>
      <x:c r="L21" s="30" t="str"/>
    </x:row>
    <x:row r="22" ht="48" customHeight="1">
      <x:c r="A22" s="22" t="str"/>
      <x:c r="B22" s="22" t="str"/>
      <x:c r="C22" s="22" t="str"/>
      <x:c r="D22" s="33" t="str"/>
      <x:c r="E22" s="33" t="str"/>
      <x:c r="F22" s="34" t="str">
        <x:f>IF(COUNT(D22:E22)&lt;2,"",(D22+E22)/2)</x:f>
      </x:c>
      <x:c r="G22" s="33" t="str"/>
      <x:c r="H22" s="33" t="str"/>
      <x:c r="I22" s="34" t="str">
        <x:f>IF(OR(D22="",H22=""),"",D22-H22)</x:f>
      </x:c>
      <x:c r="J22" s="36" t="str">
        <x:f>IFERROR(I22/D22,"")</x:f>
      </x:c>
      <x:c r="K22" s="22" t="str">
        <x:f>IF(OR(D22="",H22=""),"",IF(H22&gt;=D22,"NÃO — não reduziu",IF(G22="Sim",IF(H22&lt;=F22,"CONFORME AO LIMITE","ACIMA DO PONTO MÉDIO"),"COMPARAR À NT01")))</x:f>
      </x:c>
      <x:c r="L22" s="30" t="str"/>
    </x:row>
    <x:row r="23" ht="48" customHeight="1">
      <x:c r="A23" s="22" t="str"/>
      <x:c r="B23" s="22" t="str"/>
      <x:c r="C23" s="22" t="str"/>
      <x:c r="D23" s="33" t="str"/>
      <x:c r="E23" s="33" t="str"/>
      <x:c r="F23" s="34" t="str">
        <x:f>IF(COUNT(D23:E23)&lt;2,"",(D23+E23)/2)</x:f>
      </x:c>
      <x:c r="G23" s="33" t="str"/>
      <x:c r="H23" s="33" t="str"/>
      <x:c r="I23" s="34" t="str">
        <x:f>IF(OR(D23="",H23=""),"",D23-H23)</x:f>
      </x:c>
      <x:c r="J23" s="36" t="str">
        <x:f>IFERROR(I23/D23,"")</x:f>
      </x:c>
      <x:c r="K23" s="22" t="str">
        <x:f>IF(OR(D23="",H23=""),"",IF(H23&gt;=D23,"NÃO — não reduziu",IF(G23="Sim",IF(H23&lt;=F23,"CONFORME AO LIMITE","ACIMA DO PONTO MÉDIO"),"COMPARAR À NT01")))</x:f>
      </x:c>
      <x:c r="L23" s="30" t="str"/>
    </x:row>
    <x:row r="24" ht="48" customHeight="1">
      <x:c r="A24" s="22" t="str"/>
      <x:c r="B24" s="22" t="str"/>
      <x:c r="C24" s="22" t="str"/>
      <x:c r="D24" s="33" t="str"/>
      <x:c r="E24" s="33" t="str"/>
      <x:c r="F24" s="34" t="str">
        <x:f>IF(COUNT(D24:E24)&lt;2,"",(D24+E24)/2)</x:f>
      </x:c>
      <x:c r="G24" s="33" t="str"/>
      <x:c r="H24" s="33" t="str"/>
      <x:c r="I24" s="34" t="str">
        <x:f>IF(OR(D24="",H24=""),"",D24-H24)</x:f>
      </x:c>
      <x:c r="J24" s="36" t="str">
        <x:f>IFERROR(I24/D24,"")</x:f>
      </x:c>
      <x:c r="K24" s="22" t="str">
        <x:f>IF(OR(D24="",H24=""),"",IF(H24&gt;=D24,"NÃO — não reduziu",IF(G24="Sim",IF(H24&lt;=F24,"CONFORME AO LIMITE","ACIMA DO PONTO MÉDIO"),"COMPARAR À NT01")))</x:f>
      </x:c>
      <x:c r="L24" s="30" t="str"/>
    </x:row>
    <x:row r="27">
      <x:c r="A27" s="14" t="str">
        <x:v>Indicador</x:v>
      </x:c>
      <x:c r="B27" s="15" t="str">
        <x:v>Resultado</x:v>
      </x:c>
    </x:row>
    <x:row r="28">
      <x:c r="A28" s="21" t="str">
        <x:v>Economia total estimada</x:v>
      </x:c>
      <x:c r="B28" s="32" t="n">
        <x:f>SUM(I5:I24)</x:f>
        <x:v>0</x:v>
      </x:c>
    </x:row>
    <x:row r="29">
      <x:c r="A29" s="22" t="str">
        <x:v>Contratos com limite atendido</x:v>
      </x:c>
      <x:c r="B29" s="22" t="n">
        <x:f>COUNTIF(K5:K24,"CONFORME AO LIMITE")</x:f>
        <x:v>0</x:v>
      </x:c>
    </x:row>
  </x:sheetData>
  <x:mergeCells>
    <x:mergeCell ref="A1:L1"/>
    <x:mergeCell ref="A2:L2"/>
  </x:mergeCells>
  <x:dataValidations count="1">
    <x:dataValidation type="list" sqref="G5:G24">
      <x:formula1>"Sim,Não,Inconclusivo"</x:formula1>
    </x:dataValidation>
  </x:dataValidation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2" hidden="0" customWidth="1"/>
    <x:col min="3" max="3" width="28" hidden="0" customWidth="1"/>
    <x:col min="4" max="4" width="38" hidden="0" customWidth="1"/>
    <x:col min="5" max="5" width="18" hidden="0" customWidth="1"/>
    <x:col min="6" max="6" width="28" hidden="0" customWidth="1"/>
    <x:col min="7" max="7" width="24" hidden="0" customWidth="1"/>
    <x:col min="8" max="8" width="42" hidden="0" customWidth="1"/>
  </x:cols>
  <x:sheetData>
    <x:row r="1" ht="32" customHeight="1">
      <x:c r="A1" s="3" t="str">
        <x:v>CUSTOS DIRETAMENTE SUPORTADOS PELA ADMINISTRAÇÃO</x:v>
      </x:c>
    </x:row>
    <x:row r="2" ht="28" customHeight="1">
      <x:c r="A2" s="7" t="str">
        <x:v>NT Conjunta nº 02/2026, item 4.3. Declarar separadamente os custos fora do valor artístico para demonstrar o impacto público total e impedir deslocamento artificial da redução.</x:v>
      </x:c>
    </x:row>
    <x:row r="4" ht="38" customHeight="1">
      <x:c r="A4" s="14" t="str">
        <x:v>ID</x:v>
      </x:c>
      <x:c r="B4" s="28" t="str">
        <x:v>Categoria</x:v>
      </x:c>
      <x:c r="C4" s="28" t="str">
        <x:v>Fornecedor/beneficiário</x:v>
      </x:c>
      <x:c r="D4" s="28" t="str">
        <x:v>Objeto/escopo</x:v>
      </x:c>
      <x:c r="E4" s="28" t="str">
        <x:v>Valor</x:v>
      </x:c>
      <x:c r="F4" s="28" t="str">
        <x:v>Já constava da proposta original?</x:v>
      </x:c>
      <x:c r="G4" s="28" t="str">
        <x:v>Risco de deslocamento?</x:v>
      </x:c>
      <x:c r="H4" s="15" t="str">
        <x:v>Documento/fonte</x:v>
      </x:c>
    </x:row>
    <x:row r="5" ht="48" customHeight="1">
      <x:c r="A5" s="21" t="str">
        <x:v>CD-01</x:v>
      </x:c>
      <x:c r="B5" s="21" t="str">
        <x:v>Transporte</x:v>
      </x:c>
      <x:c r="C5" s="29" t="str"/>
      <x:c r="D5" s="29" t="str"/>
      <x:c r="E5" s="31" t="str"/>
      <x:c r="F5" s="29" t="str"/>
      <x:c r="G5" s="29" t="str"/>
      <x:c r="H5" s="29" t="str"/>
    </x:row>
    <x:row r="6" ht="48" customHeight="1">
      <x:c r="A6" s="22" t="str">
        <x:v>CD-02</x:v>
      </x:c>
      <x:c r="B6" s="22" t="str">
        <x:v>Hospedagem</x:v>
      </x:c>
      <x:c r="C6" s="30" t="str"/>
      <x:c r="D6" s="30" t="str"/>
      <x:c r="E6" s="33" t="str"/>
      <x:c r="F6" s="30" t="str"/>
      <x:c r="G6" s="30" t="str"/>
      <x:c r="H6" s="30" t="str"/>
    </x:row>
    <x:row r="7" ht="48" customHeight="1">
      <x:c r="A7" s="22" t="str">
        <x:v>CD-03</x:v>
      </x:c>
      <x:c r="B7" s="22" t="str">
        <x:v>Alimentação</x:v>
      </x:c>
      <x:c r="C7" s="30" t="str"/>
      <x:c r="D7" s="30" t="str"/>
      <x:c r="E7" s="33" t="str"/>
      <x:c r="F7" s="30" t="str"/>
      <x:c r="G7" s="30" t="str"/>
      <x:c r="H7" s="30" t="str"/>
    </x:row>
    <x:row r="8" ht="48" customHeight="1">
      <x:c r="A8" s="22" t="str">
        <x:v>CD-04</x:v>
      </x:c>
      <x:c r="B8" s="22" t="str">
        <x:v>Camarim/rider</x:v>
      </x:c>
      <x:c r="C8" s="30" t="str"/>
      <x:c r="D8" s="30" t="str"/>
      <x:c r="E8" s="33" t="str"/>
      <x:c r="F8" s="30" t="str"/>
      <x:c r="G8" s="30" t="str"/>
      <x:c r="H8" s="30" t="str"/>
    </x:row>
    <x:row r="9" ht="48" customHeight="1">
      <x:c r="A9" s="22" t="str">
        <x:v>CD-05</x:v>
      </x:c>
      <x:c r="B9" s="22" t="str">
        <x:v>Produção técnica</x:v>
      </x:c>
      <x:c r="C9" s="30" t="str"/>
      <x:c r="D9" s="30" t="str"/>
      <x:c r="E9" s="33" t="str"/>
      <x:c r="F9" s="30" t="str"/>
      <x:c r="G9" s="30" t="str"/>
      <x:c r="H9" s="30" t="str"/>
    </x:row>
    <x:row r="10" ht="48" customHeight="1">
      <x:c r="A10" s="22" t="str">
        <x:v>CD-06</x:v>
      </x:c>
      <x:c r="B10" s="22" t="str">
        <x:v>Tributos/taxas</x:v>
      </x:c>
      <x:c r="C10" s="30" t="str"/>
      <x:c r="D10" s="30" t="str"/>
      <x:c r="E10" s="33" t="str"/>
      <x:c r="F10" s="30" t="str"/>
      <x:c r="G10" s="30" t="str"/>
      <x:c r="H10" s="30" t="str"/>
    </x:row>
    <x:row r="11" ht="48" customHeight="1">
      <x:c r="A11" s="22" t="str">
        <x:v>CD-07</x:v>
      </x:c>
      <x:c r="B11" s="22" t="str">
        <x:v>Segurança/apoio</x:v>
      </x:c>
      <x:c r="C11" s="30" t="str"/>
      <x:c r="D11" s="30" t="str"/>
      <x:c r="E11" s="33" t="str"/>
      <x:c r="F11" s="30" t="str"/>
      <x:c r="G11" s="30" t="str"/>
      <x:c r="H11" s="30" t="str"/>
    </x:row>
    <x:row r="12" ht="48" customHeight="1">
      <x:c r="A12" s="22" t="str">
        <x:v>CD-08</x:v>
      </x:c>
      <x:c r="B12" s="22" t="str">
        <x:v>Outro</x:v>
      </x:c>
      <x:c r="C12" s="30" t="str"/>
      <x:c r="D12" s="30" t="str"/>
      <x:c r="E12" s="33" t="str"/>
      <x:c r="F12" s="30" t="str"/>
      <x:c r="G12" s="30" t="str"/>
      <x:c r="H12" s="30" t="str"/>
    </x:row>
    <x:row r="15">
      <x:c r="A15" s="14" t="str">
        <x:v>Indicador</x:v>
      </x:c>
      <x:c r="B15" s="15" t="str">
        <x:v>Resultado</x:v>
      </x:c>
    </x:row>
    <x:row r="16">
      <x:c r="A16" s="21" t="str">
        <x:v>Total de custos diretos</x:v>
      </x:c>
      <x:c r="B16" s="32" t="n">
        <x:f>SUM(E5:E12)</x:f>
        <x:v>0</x:v>
      </x:c>
    </x:row>
    <x:row r="17">
      <x:c r="A17" s="22" t="str">
        <x:v>Valor artístico de compromisso</x:v>
      </x:c>
      <x:c r="B17" s="33"/>
    </x:row>
    <x:row r="18">
      <x:c r="A18" s="22" t="str">
        <x:v>Impacto público total</x:v>
      </x:c>
      <x:c r="B18" s="34" t="str">
        <x:f>IF(B17="","",B16+B17)</x:f>
      </x:c>
    </x:row>
  </x:sheetData>
  <x:mergeCells>
    <x:mergeCell ref="A1:H1"/>
    <x:mergeCell ref="A2:H2"/>
  </x:mergeCells>
  <x:dataValidations count="1">
    <x:dataValidation type="list" sqref="F5:G12">
      <x:formula1>"Sim,Não,Inconclusivo"</x:formula1>
    </x:dataValidation>
  </x:dataValidation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38" hidden="0" customWidth="1"/>
    <x:col min="3" max="3" width="76" hidden="0" customWidth="1"/>
  </x:cols>
  <x:sheetData>
    <x:row r="1" ht="32" customHeight="1">
      <x:c r="A1" s="3" t="str">
        <x:v>CASE DIDÁTICO — APLICAÇÃO DAS NOTAS TÉCNICAS Nº 01 E 02/2026</x:v>
      </x:c>
    </x:row>
    <x:row r="2" ht="28" customHeight="1">
      <x:c r="A2" s="7" t="str">
        <x:v>Dados fictícios para demonstrar a rotina completa: referência histórica, IPCA, notoriedade, ponto médio, compromisso, economia e custos acessórios.</x:v>
      </x:c>
    </x:row>
    <x:row r="4" ht="38" customHeight="1">
      <x:c r="A4" s="14" t="str">
        <x:v>Componente</x:v>
      </x:c>
      <x:c r="B4" s="28" t="str">
        <x:v>Valor/resultado</x:v>
      </x:c>
      <x:c r="C4" s="15" t="str">
        <x:v>Memória e cautela</x:v>
      </x:c>
    </x:row>
    <x:row r="5" ht="48" customHeight="1">
      <x:c r="A5" s="21" t="str">
        <x:v>Natureza do caso</x:v>
      </x:c>
      <x:c r="B5" s="21" t="str">
        <x:v>Hipotético e exclusivamente didático</x:v>
      </x:c>
      <x:c r="C5" s="21" t="str">
        <x:v>Não representa município ou artista real</x:v>
      </x:c>
    </x:row>
    <x:row r="6" ht="48" customHeight="1">
      <x:c r="A6" s="22" t="str">
        <x:v>Artista</x:v>
      </x:c>
      <x:c r="B6" s="22" t="str">
        <x:v>Artista Horizonte</x:v>
      </x:c>
      <x:c r="C6" s="22" t="str">
        <x:v>Identidade fictícia</x:v>
      </x:c>
    </x:row>
    <x:row r="7" ht="48" customHeight="1">
      <x:c r="A7" s="22" t="str">
        <x:v>Contratos juninos de 2025</x:v>
      </x:c>
      <x:c r="B7" s="22" t="str">
        <x:v>R$ 300.000; R$ 350.000; R$ 400.000</x:v>
      </x:c>
      <x:c r="C7" s="22" t="str">
        <x:v>Cachês já segregados dos acessórios</x:v>
      </x:c>
    </x:row>
    <x:row r="8" ht="48" customHeight="1">
      <x:c r="A8" s="22" t="str">
        <x:v>Média nominal NT01</x:v>
      </x:c>
      <x:c r="B8" s="34" t="n">
        <x:f>AVERAGE(300000,350000,400000)</x:f>
        <x:v>350000</x:v>
      </x:c>
      <x:c r="C8" s="22" t="str">
        <x:v>Média simples dos três contratos</x:v>
      </x:c>
    </x:row>
    <x:row r="9" ht="48" customHeight="1">
      <x:c r="A9" s="22" t="str">
        <x:v>IPCA hipotético</x:v>
      </x:c>
      <x:c r="B9" s="37" t="n">
        <x:v>0.044</x:v>
      </x:c>
      <x:c r="C9" s="22" t="str">
        <x:v>Substituir pelo IPCA oficial e anexar memória</x:v>
      </x:c>
    </x:row>
    <x:row r="10" ht="48" customHeight="1">
      <x:c r="A10" s="22" t="str">
        <x:v>Referência NT01 atualizada</x:v>
      </x:c>
      <x:c r="B10" s="34" t="n">
        <x:f>B8*(1+B9)</x:f>
        <x:v>365400</x:v>
      </x:c>
      <x:c r="C10" s="22" t="str">
        <x:v>Média nominal × (1 + IPCA)</x:v>
      </x:c>
    </x:row>
    <x:row r="11" ht="48" customHeight="1">
      <x:c r="A11" s="22" t="str">
        <x:v>Valor original 2026</x:v>
      </x:c>
      <x:c r="B11" s="33" t="n">
        <x:v>800000</x:v>
      </x:c>
      <x:c r="C11" s="22" t="str">
        <x:v>Aciona o alerta de R$ 700 mil, que não é teto</x:v>
      </x:c>
    </x:row>
    <x:row r="12" ht="48" customHeight="1">
      <x:c r="A12" s="22" t="str">
        <x:v>Critérios de notoriedade</x:v>
      </x:c>
      <x:c r="B12" s="30" t="str">
        <x:v>5.1 e 5.2 comprovados</x:v>
      </x:c>
      <x:c r="C12" s="22" t="str">
        <x:v>Atende 2 critérios, sendo ambos centrais</x:v>
      </x:c>
    </x:row>
    <x:row r="13" ht="48" customHeight="1">
      <x:c r="A13" s="22" t="str">
        <x:v>Ponto médio</x:v>
      </x:c>
      <x:c r="B13" s="34" t="n">
        <x:f>(B10+B11)/2</x:f>
        <x:v>582700</x:v>
      </x:c>
      <x:c r="C13" s="22" t="str">
        <x:v>Referência NT01 + original, dividido por 2</x:v>
      </x:c>
    </x:row>
    <x:row r="14" ht="48" customHeight="1">
      <x:c r="A14" s="22" t="str">
        <x:v>Compromisso voluntário</x:v>
      </x:c>
      <x:c r="B14" s="33" t="n">
        <x:v>580000</x:v>
      </x:c>
      <x:c r="C14" s="22" t="str">
        <x:v>Inferior ao original e ao ponto médio</x:v>
      </x:c>
    </x:row>
    <x:row r="15" ht="48" customHeight="1">
      <x:c r="A15" s="22" t="str">
        <x:v>Economia unitária</x:v>
      </x:c>
      <x:c r="B15" s="34" t="n">
        <x:f>B11-B14</x:f>
        <x:v>220000</x:v>
      </x:c>
      <x:c r="C15" s="22" t="str">
        <x:v>Original − compromisso</x:v>
      </x:c>
    </x:row>
    <x:row r="16" ht="48" customHeight="1">
      <x:c r="A16" s="22" t="str">
        <x:v>Redução percentual</x:v>
      </x:c>
      <x:c r="B16" s="36" t="n">
        <x:f>B15/B11</x:f>
        <x:v>0.275</x:v>
      </x:c>
      <x:c r="C16" s="22" t="str">
        <x:v>Economia ÷ original</x:v>
      </x:c>
    </x:row>
    <x:row r="17" ht="48" customHeight="1">
      <x:c r="A17" s="22" t="str">
        <x:v>Custos diretos separados</x:v>
      </x:c>
      <x:c r="B17" s="33" t="n">
        <x:v>50000</x:v>
      </x:c>
      <x:c r="C17" s="22" t="str">
        <x:v>Transporte R$ 25 mil; hospedagem R$ 12 mil; rider R$ 13 mil</x:v>
      </x:c>
    </x:row>
    <x:row r="18" ht="48" customHeight="1">
      <x:c r="A18" s="22" t="str">
        <x:v>Impacto público total</x:v>
      </x:c>
      <x:c r="B18" s="34" t="n">
        <x:f>B14+B17</x:f>
        <x:v>630000</x:v>
      </x:c>
      <x:c r="C18" s="22" t="str">
        <x:v>Compromisso + custos diretos</x:v>
      </x:c>
    </x:row>
    <x:row r="19" ht="48" customHeight="1">
      <x:c r="A19" s="22" t="str">
        <x:v>Conclusão didática</x:v>
      </x:c>
      <x:c r="B19" s="38" t="str">
        <x:f>IF(AND(B14&lt;B11,B14&lt;=B13),"COMPROMISSO DENTRO DO LIMITE; PROSSEGUIR NOS DEMAIS TESTES","REVER PREÇO OU EVIDÊNCIA")</x:f>
        <x:v>COMPROMISSO DENTRO DO LIMITE; PROSSEGUIR NOS DEMAIS TESTES</x:v>
      </x:c>
      <x:c r="C19" s="22" t="str">
        <x:v>Resultado automatizado; não substitui exame integral do processo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76" hidden="0" customWidth="1"/>
    <x:col min="3" max="3" width="18" hidden="0" customWidth="1"/>
    <x:col min="4" max="4" width="20" hidden="0" customWidth="1"/>
    <x:col min="5" max="5" width="46" hidden="0" customWidth="1"/>
    <x:col min="6" max="6" width="48" hidden="0" customWidth="1"/>
  </x:cols>
  <x:sheetData>
    <x:row r="1" ht="32" customHeight="1">
      <x:c r="A1" s="3" t="str">
        <x:v>CHECKLIST — ADEQUAÇÃO DO VALOR DO ARTISTA</x:v>
      </x:c>
    </x:row>
    <x:row r="2" ht="28" customHeight="1">
      <x:c r="A2" s="7" t="str">
        <x:v>Cartilha Informativa Festejos Juninos 2026 e NTs nº 01 e 02/2026. A pontuação apoia a revisão, mas não produz declaração automática de legalidade.</x:v>
      </x:c>
    </x:row>
    <x:row r="4" ht="38" customHeight="1">
      <x:c r="A4" s="14" t="str">
        <x:v>ID</x:v>
      </x:c>
      <x:c r="B4" s="28" t="str">
        <x:v>Procedimento de auditoria</x:v>
      </x:c>
      <x:c r="C4" s="28" t="str">
        <x:v>Peso</x:v>
      </x:c>
      <x:c r="D4" s="28" t="str">
        <x:v>Resultado</x:v>
      </x:c>
      <x:c r="E4" s="28" t="str">
        <x:v>Evidência</x:v>
      </x:c>
      <x:c r="F4" s="15" t="str">
        <x:v>Observação/diligência</x:v>
      </x:c>
    </x:row>
    <x:row r="5" ht="48" customHeight="1">
      <x:c r="A5" s="21" t="str">
        <x:v>CV-01</x:v>
      </x:c>
      <x:c r="B5" s="21" t="str">
        <x:v>Identidade normalizada por nome artístico e CPF/CNPJ</x:v>
      </x:c>
      <x:c r="C5" s="21" t="str">
        <x:v>Crítico</x:v>
      </x:c>
      <x:c r="D5" s="29" t="str"/>
      <x:c r="E5" s="29" t="str"/>
      <x:c r="F5" s="29" t="str"/>
    </x:row>
    <x:row r="6" ht="48" customHeight="1">
      <x:c r="A6" s="22" t="str">
        <x:v>CV-02</x:v>
      </x:c>
      <x:c r="B6" s="22" t="str">
        <x:v>Todos os contratos públicos comparáveis de 1º/5 a 31/7/2025 no mesmo Estado foram pesquisados</x:v>
      </x:c>
      <x:c r="C6" s="22" t="str">
        <x:v>Crítico</x:v>
      </x:c>
      <x:c r="D6" s="30" t="str"/>
      <x:c r="E6" s="30" t="str"/>
      <x:c r="F6" s="30" t="str"/>
    </x:row>
    <x:row r="7" ht="48" customHeight="1">
      <x:c r="A7" s="22" t="str">
        <x:v>CV-03</x:v>
      </x:c>
      <x:c r="B7" s="22" t="str">
        <x:v>Objeto, duração, praça e condições dos contratos são comparáveis</x:v>
      </x:c>
      <x:c r="C7" s="22" t="str">
        <x:v>Crítico</x:v>
      </x:c>
      <x:c r="D7" s="30" t="str"/>
      <x:c r="E7" s="30" t="str"/>
      <x:c r="F7" s="30" t="str"/>
    </x:row>
    <x:row r="8" ht="48" customHeight="1">
      <x:c r="A8" s="22" t="str">
        <x:v>CV-04</x:v>
      </x:c>
      <x:c r="B8" s="22" t="str">
        <x:v>Cachê líquido foi segregado de transporte, hospedagem, alimentação, rider e demais acessórios</x:v>
      </x:c>
      <x:c r="C8" s="22" t="str">
        <x:v>Crítico</x:v>
      </x:c>
      <x:c r="D8" s="30" t="str"/>
      <x:c r="E8" s="30" t="str"/>
      <x:c r="F8" s="30" t="str"/>
    </x:row>
    <x:row r="9" ht="48" customHeight="1">
      <x:c r="A9" s="22" t="str">
        <x:v>CV-05</x:v>
      </x:c>
      <x:c r="B9" s="22" t="str">
        <x:v>Média simples foi recalculada somente com contratos válidos</x:v>
      </x:c>
      <x:c r="C9" s="22" t="str">
        <x:v>Crítico</x:v>
      </x:c>
      <x:c r="D9" s="30" t="str"/>
      <x:c r="E9" s="30" t="str"/>
      <x:c r="F9" s="30" t="str"/>
    </x:row>
    <x:row r="10" ht="48" customHeight="1">
      <x:c r="A10" s="22" t="str">
        <x:v>CV-06</x:v>
      </x:c>
      <x:c r="B10" s="22" t="str">
        <x:v>IPCA, competência, fonte oficial e memória de cálculo foram anexados</x:v>
      </x:c>
      <x:c r="C10" s="22" t="str">
        <x:v>Crítico</x:v>
      </x:c>
      <x:c r="D10" s="30" t="str"/>
      <x:c r="E10" s="30" t="str"/>
      <x:c r="F10" s="30" t="str"/>
    </x:row>
    <x:row r="11" ht="48" customHeight="1">
      <x:c r="A11" s="22" t="str">
        <x:v>CV-07</x:v>
      </x:c>
      <x:c r="B11" s="22" t="str">
        <x:v>Base insuficiente foi ampliada a 12 meses com justificativa de comparabilidade</x:v>
      </x:c>
      <x:c r="C11" s="22" t="str">
        <x:v>Complementar</x:v>
      </x:c>
      <x:c r="D11" s="30" t="str"/>
      <x:c r="E11" s="30" t="str"/>
      <x:c r="F11" s="30" t="str"/>
    </x:row>
    <x:row r="12" ht="48" customHeight="1">
      <x:c r="A12" s="22" t="str">
        <x:v>CV-08</x:v>
      </x:c>
      <x:c r="B12" s="22" t="str">
        <x:v>Contratos privados, se usados, têm documentos fiscais e composição comparável</x:v>
      </x:c>
      <x:c r="C12" s="22" t="str">
        <x:v>Complementar</x:v>
      </x:c>
      <x:c r="D12" s="30" t="str"/>
      <x:c r="E12" s="30" t="str"/>
      <x:c r="F12" s="30" t="str"/>
    </x:row>
    <x:row r="13" ht="48" customHeight="1">
      <x:c r="A13" s="22" t="str">
        <x:v>CV-09</x:v>
      </x:c>
      <x:c r="B13" s="22" t="str">
        <x:v>Série mai/2025–abr/2026 registra mês sem contrato como ‘sem registro’</x:v>
      </x:c>
      <x:c r="C13" s="22" t="str">
        <x:v>Crítico</x:v>
      </x:c>
      <x:c r="D13" s="30" t="str"/>
      <x:c r="E13" s="30" t="str"/>
      <x:c r="F13" s="30" t="str"/>
    </x:row>
    <x:row r="14" ht="48" customHeight="1">
      <x:c r="A14" s="22" t="str">
        <x:v>CV-10</x:v>
      </x:c>
      <x:c r="B14" s="22" t="str">
        <x:v>Ganho de notoriedade atende ≥2 critérios, com ≥1 entre 5.1–5.3</x:v>
      </x:c>
      <x:c r="C14" s="22" t="str">
        <x:v>Crítico</x:v>
      </x:c>
      <x:c r="D14" s="30" t="str"/>
      <x:c r="E14" s="30" t="str"/>
      <x:c r="F14" s="30" t="str"/>
    </x:row>
    <x:row r="15" ht="48" customHeight="1">
      <x:c r="A15" s="22" t="str">
        <x:v>CV-11</x:v>
      </x:c>
      <x:c r="B15" s="22" t="str">
        <x:v>Valor de compromisso é inferior ao original</x:v>
      </x:c>
      <x:c r="C15" s="22" t="str">
        <x:v>Crítico</x:v>
      </x:c>
      <x:c r="D15" s="30" t="str"/>
      <x:c r="E15" s="30" t="str"/>
      <x:c r="F15" s="30" t="str"/>
    </x:row>
    <x:row r="16" ht="48" customHeight="1">
      <x:c r="A16" s="22" t="str">
        <x:v>CV-12</x:v>
      </x:c>
      <x:c r="B16" s="22" t="str">
        <x:v>Com notoriedade comprovada, compromisso não supera o ponto médio</x:v>
      </x:c>
      <x:c r="C16" s="22" t="str">
        <x:v>Crítico</x:v>
      </x:c>
      <x:c r="D16" s="30" t="str"/>
      <x:c r="E16" s="30" t="str"/>
      <x:c r="F16" s="30" t="str"/>
    </x:row>
    <x:row r="17" ht="48" customHeight="1">
      <x:c r="A17" s="22" t="str">
        <x:v>CV-13</x:v>
      </x:c>
      <x:c r="B17" s="22" t="str">
        <x:v>Custos suportados pelo Município constam de planilha separada</x:v>
      </x:c>
      <x:c r="C17" s="22" t="str">
        <x:v>Crítico</x:v>
      </x:c>
      <x:c r="D17" s="30" t="str"/>
      <x:c r="E17" s="30" t="str"/>
      <x:c r="F17" s="30" t="str"/>
    </x:row>
    <x:row r="18" ht="48" customHeight="1">
      <x:c r="A18" s="22" t="str">
        <x:v>CV-14</x:v>
      </x:c>
      <x:c r="B18" s="22" t="str">
        <x:v>Não houve deslocamento artificial da redução para custos acessórios</x:v>
      </x:c>
      <x:c r="C18" s="22" t="str">
        <x:v>Crítico</x:v>
      </x:c>
      <x:c r="D18" s="30" t="str"/>
      <x:c r="E18" s="30" t="str"/>
      <x:c r="F18" s="30" t="str"/>
    </x:row>
    <x:row r="19" ht="48" customHeight="1">
      <x:c r="A19" s="22" t="str">
        <x:v>CV-15</x:v>
      </x:c>
      <x:c r="B19" s="22" t="str">
        <x:v>Valor acima de R$ 700 mil foi tratado como alerta, sem usar o parâmetro como teto</x:v>
      </x:c>
      <x:c r="C19" s="22" t="str">
        <x:v>Complementar</x:v>
      </x:c>
      <x:c r="D19" s="30" t="str"/>
      <x:c r="E19" s="30" t="str"/>
      <x:c r="F19" s="30" t="str"/>
    </x:row>
    <x:row r="20" ht="48" customHeight="1">
      <x:c r="A20" s="22" t="str">
        <x:v>CV-16</x:v>
      </x:c>
      <x:c r="B20" s="22" t="str">
        <x:v>RREO, RGF, caixa, controle interno, folha e obrigações essenciais sustentam a capacidade</x:v>
      </x:c>
      <x:c r="C20" s="22" t="str">
        <x:v>Crítico</x:v>
      </x:c>
      <x:c r="D20" s="30" t="str"/>
      <x:c r="E20" s="30" t="str"/>
      <x:c r="F20" s="30" t="str"/>
    </x:row>
    <x:row r="21" ht="48" customHeight="1">
      <x:c r="A21" s="22" t="str">
        <x:v>CV-17</x:v>
      </x:c>
      <x:c r="B21" s="22" t="str">
        <x:v>Emergência/calamidade e políticas essenciais foram avaliadas</x:v>
      </x:c>
      <x:c r="C21" s="22" t="str">
        <x:v>Crítico</x:v>
      </x:c>
      <x:c r="D21" s="30" t="str"/>
      <x:c r="E21" s="30" t="str"/>
      <x:c r="F21" s="30" t="str"/>
    </x:row>
    <x:row r="22" ht="48" customHeight="1">
      <x:c r="A22" s="22" t="str">
        <x:v>CV-18</x:v>
      </x:c>
      <x:c r="B22" s="22" t="str">
        <x:v>Economicidade global do evento foi comparada ao evento-base atualizado</x:v>
      </x:c>
      <x:c r="C22" s="22" t="str">
        <x:v>Crítico</x:v>
      </x:c>
      <x:c r="D22" s="30" t="str"/>
      <x:c r="E22" s="30" t="str"/>
      <x:c r="F22" s="30" t="str"/>
    </x:row>
    <x:row r="23" ht="48" customHeight="1">
      <x:c r="A23" s="22" t="str">
        <x:v>CV-19</x:v>
      </x:c>
      <x:c r="B23" s="22" t="str">
        <x:v>Painel Junino, processo, PNCP e dados remetidos aos Tribunais são simétricos</x:v>
      </x:c>
      <x:c r="C23" s="22" t="str">
        <x:v>Crítico</x:v>
      </x:c>
      <x:c r="D23" s="30" t="str"/>
      <x:c r="E23" s="30" t="str"/>
      <x:c r="F23" s="30" t="str"/>
    </x:row>
    <x:row r="24" ht="48" customHeight="1">
      <x:c r="A24" s="22" t="str">
        <x:v>CV-20</x:v>
      </x:c>
      <x:c r="B24" s="22" t="str">
        <x:v>Processo, justificativa, memória e fontes são publicáveis e rastreáveis</x:v>
      </x:c>
      <x:c r="C24" s="22" t="str">
        <x:v>Crítico</x:v>
      </x:c>
      <x:c r="D24" s="30" t="str"/>
      <x:c r="E24" s="30" t="str"/>
      <x:c r="F24" s="30" t="str"/>
    </x:row>
    <x:row r="27">
      <x:c r="A27" s="14" t="str">
        <x:v>Indicador</x:v>
      </x:c>
      <x:c r="B27" s="28" t="str">
        <x:v>Resultado</x:v>
      </x:c>
      <x:c r="C27" s="28" t="str">
        <x:v>Regra</x:v>
      </x:c>
      <x:c r="D27" s="15" t="str">
        <x:v>Interpretação</x:v>
      </x:c>
    </x:row>
    <x:row r="28">
      <x:c r="A28" s="21" t="str">
        <x:v>Itens conformes</x:v>
      </x:c>
      <x:c r="B28" s="40" t="n">
        <x:f>COUNTIF(D5:D24,"Conforme")</x:f>
        <x:v>0</x:v>
      </x:c>
      <x:c r="C28" s="21" t="str">
        <x:v>Contagem</x:v>
      </x:c>
      <x:c r="D28" s="21" t="str">
        <x:v>Não equivale a aprovação</x:v>
      </x:c>
    </x:row>
    <x:row r="29">
      <x:c r="A29" s="22" t="str">
        <x:v>Itens críticos não conformes/sem evidência</x:v>
      </x:c>
      <x:c r="B29" s="38" t="n">
        <x:f>COUNTIFS(C5:C24,"Crítico",D5:D24,"Não conforme")+COUNTIFS(C5:C24,"Crítico",D5:D24,"Sem evidência")</x:f>
        <x:v>0</x:v>
      </x:c>
      <x:c r="C29" s="22" t="str">
        <x:v>Crítico + resultado adverso</x:v>
      </x:c>
      <x:c r="D29" s="22" t="str">
        <x:v>Impede conclusão favorável</x:v>
      </x:c>
    </x:row>
    <x:row r="30">
      <x:c r="A30" s="22" t="str">
        <x:v>Itens pendentes/parciais</x:v>
      </x:c>
      <x:c r="B30" s="38" t="n">
        <x:f>COUNTIF(D5:D24,"Parcial")+COUNTIF(D5:D24,"Sem evidência")</x:f>
        <x:v>0</x:v>
      </x:c>
      <x:c r="C30" s="22" t="str">
        <x:v>Parcial ou sem evidência</x:v>
      </x:c>
      <x:c r="D30" s="22" t="str">
        <x:v>Exige diligência</x:v>
      </x:c>
    </x:row>
    <x:row r="31">
      <x:c r="A31" s="22" t="str">
        <x:v>Conclusão assistida</x:v>
      </x:c>
      <x:c r="B31" s="38" t="str">
        <x:f>IF(COUNTIF(D5:D24,"Conforme")+COUNTIF(D5:D24,"Não conforme")+COUNTIF(D5:D24,"Parcial")+COUNTIF(D5:D24,"Não aplicável")+COUNTIF(D5:D24,"Sem evidência")=0,"NÃO INICIADO",IF(B29&gt;0,"NÃO CONCLUIR ADEQUAÇÃO; DILIGENCIAR",IF(B30&gt;0,"INCONCLUSIVO/PARCIAL","APTO À REVISÃO SUPERVISORA")))</x:f>
        <x:v>NÃO INICIADO</x:v>
      </x:c>
      <x:c r="C31" s="22" t="str">
        <x:v>Sem aprovação automática</x:v>
      </x:c>
      <x:c r="D31" s="22" t="str">
        <x:v>Revisor decide com base nos autos</x:v>
      </x:c>
    </x:row>
  </x:sheetData>
  <x:mergeCells>
    <x:mergeCell ref="A1:F1"/>
    <x:mergeCell ref="A2:F2"/>
  </x:mergeCells>
  <x:dataValidations count="1">
    <x:dataValidation type="list" sqref="D5:D24">
      <x:formula1>"Conforme,Não conforme,Parcial,Não aplicável,Sem evidência"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22" hidden="0" customWidth="1"/>
    <x:col min="3" max="3" width="80" hidden="0" customWidth="1"/>
  </x:cols>
  <x:sheetData>
    <x:row r="1" ht="32" customHeight="1">
      <x:c r="A1" s="3" t="str">
        <x:v>CASE PÚBLICO — CAETANOS/BA · 2026</x:v>
      </x:c>
    </x:row>
    <x:row r="2" ht="28" customHeight="1">
      <x:c r="A2" s="7" t="str">
        <x:v>Atividade baseada em notícia oficial do MPBA; os valores individuais são limites inferiores, não diferenças exatas.</x:v>
      </x:c>
    </x:row>
    <x:row r="4" ht="38" customHeight="1">
      <x:c r="A4" s="14" t="str">
        <x:v>Componente</x:v>
      </x:c>
      <x:c r="B4" s="28" t="str">
        <x:v>Valor</x:v>
      </x:c>
      <x:c r="C4" s="15" t="str">
        <x:v>Nota de evidência</x:v>
      </x:c>
    </x:row>
    <x:row r="5" ht="48" customHeight="1">
      <x:c r="A5" s="21" t="str">
        <x:v>Contratações artísticas planejadas</x:v>
      </x:c>
      <x:c r="B5" s="32" t="n">
        <x:v>1370000</x:v>
      </x:c>
      <x:c r="C5" s="21" t="str">
        <x:v>Valor mínimo informado na notícia oficial</x:v>
      </x:c>
    </x:row>
    <x:row r="6" ht="48" customHeight="1">
      <x:c r="A6" s="22" t="str">
        <x:v>Referência técnica</x:v>
      </x:c>
      <x:c r="B6" s="34" t="n">
        <x:v>1040000</x:v>
      </x:c>
      <x:c r="C6" s="22" t="str">
        <x:v>Valor aproximado informado na notícia</x:v>
      </x:c>
    </x:row>
    <x:row r="7" ht="48" customHeight="1">
      <x:c r="A7" s="22" t="str">
        <x:v>Diferença global</x:v>
      </x:c>
      <x:c r="B7" s="34" t="n">
        <x:f>IF(COUNT(B5:B6)=2,B5-B6,"")</x:f>
        <x:v>330000</x:v>
      </x:c>
      <x:c r="C7" s="22" t="str">
        <x:v>Fórmula; valor aproximado</x:v>
      </x:c>
    </x:row>
    <x:row r="8" ht="48" customHeight="1">
      <x:c r="A8" s="22" t="str">
        <x:v>Trio Parada Dura</x:v>
      </x:c>
      <x:c r="B8" s="34" t="n">
        <x:v>20000</x:v>
      </x:c>
      <x:c r="C8" s="22" t="str">
        <x:v>Diferença superior a este valor; não tratar como valor exato</x:v>
      </x:c>
    </x:row>
    <x:row r="9" ht="48" customHeight="1">
      <x:c r="A9" s="22" t="str">
        <x:v>Silvanno Salles</x:v>
      </x:c>
      <x:c r="B9" s="34" t="n">
        <x:v>109000</x:v>
      </x:c>
      <x:c r="C9" s="22" t="str">
        <x:v>Diferença superior a este valor; não tratar como valor exato</x:v>
      </x:c>
    </x:row>
    <x:row r="10" ht="48" customHeight="1">
      <x:c r="A10" s="22" t="str">
        <x:v>Transparência/justificativas</x:v>
      </x:c>
      <x:c r="B10" s="34" t="str"/>
      <x:c r="C10" s="22" t="str">
        <x:v>Testar documentos do processo antes de concluir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6" hidden="0" customWidth="1"/>
    <x:col min="2" max="2" width="24" hidden="0" customWidth="1"/>
    <x:col min="3" max="3" width="92" hidden="0" customWidth="1"/>
  </x:cols>
  <x:sheetData>
    <x:row r="1" ht="32" customHeight="1">
      <x:c r="A1" s="3" t="str">
        <x:v>CASE DE VALIDAÇÃO — JEQUIÉ/BA · 2026</x:v>
      </x:c>
    </x:row>
    <x:row r="2" ht="28" customHeight="1">
      <x:c r="A2" s="7" t="str">
        <x:v>Aplicação real da metodologia. Os números demonstram a necessidade de conciliar bases e fases; não representam achado conclusivo.</x:v>
      </x:c>
    </x:row>
    <x:row r="4" ht="38" customHeight="1">
      <x:c r="A4" s="14" t="str">
        <x:v>Componente</x:v>
      </x:c>
      <x:c r="B4" s="28" t="str">
        <x:v>Valor</x:v>
      </x:c>
      <x:c r="C4" s="15" t="str">
        <x:v>Interpretação e diligência</x:v>
      </x:c>
    </x:row>
    <x:row r="5" ht="48" customHeight="1">
      <x:c r="A5" s="21" t="str">
        <x:v>3.3.90.39.94 — Consulta TCM até junho</x:v>
      </x:c>
      <x:c r="B5" s="32" t="n">
        <x:v>4040000</x:v>
      </x:c>
      <x:c r="C5" s="21" t="str">
        <x:v>31 registros; base transacional exportada. Validar a semântica da coluna valor.</x:v>
      </x:c>
    </x:row>
    <x:row r="6" ht="48" customHeight="1">
      <x:c r="A6" s="22" t="str">
        <x:v>3.3.90.39.94 — PCMGE015 até junho</x:v>
      </x:c>
      <x:c r="B6" s="34" t="n">
        <x:v>5327000</x:v>
      </x:c>
      <x:c r="C6" s="22" t="str">
        <x:v>Controle contábil acumulado da ação de promoção/patrocínio de festejos; mesmo estágio e recorte.</x:v>
      </x:c>
    </x:row>
    <x:row r="7" ht="48" customHeight="1">
      <x:c r="A7" s="22" t="str">
        <x:v>Diferença 94 acumulada</x:v>
      </x:c>
      <x:c r="B7" s="34" t="n">
        <x:f>B6-B5</x:f>
        <x:v>1287000</x:v>
      </x:c>
      <x:c r="C7" s="22" t="str">
        <x:v>Fórmula. Divergência preliminar; investigar estágio, data de corte, ação, fonte, anulações e retificações.</x:v>
      </x:c>
    </x:row>
    <x:row r="8" ht="48" customHeight="1">
      <x:c r="A8" s="22" t="str">
        <x:v>3.3.90.39.94 — Consulta TCM somente junho</x:v>
      </x:c>
      <x:c r="B8" s="34" t="n">
        <x:v>3719000</x:v>
      </x:c>
      <x:c r="C8" s="22" t="str">
        <x:v>26 registros; competência junho.</x:v>
      </x:c>
    </x:row>
    <x:row r="9" ht="48" customHeight="1">
      <x:c r="A9" s="22" t="str">
        <x:v>3.3.90.39.94 — PCMGE015 somente junho</x:v>
      </x:c>
      <x:c r="B9" s="34" t="n">
        <x:v>4357000</x:v>
      </x:c>
      <x:c r="C9" s="22" t="str">
        <x:v>Controle do mês de junho.</x:v>
      </x:c>
    </x:row>
    <x:row r="10" ht="48" customHeight="1">
      <x:c r="A10" s="22" t="str">
        <x:v>Diferença 94 mensal</x:v>
      </x:c>
      <x:c r="B10" s="34" t="n">
        <x:f>B9-B8</x:f>
        <x:v>638000</x:v>
      </x:c>
      <x:c r="C10" s="22" t="str">
        <x:v>Fórmula; não converter automaticamente em irregularidade ou dano.</x:v>
      </x:c>
    </x:row>
    <x:row r="11" ht="48" customHeight="1">
      <x:c r="A11" s="22" t="str">
        <x:v>3.3.90.39.99 — Município inteiro até junho</x:v>
      </x:c>
      <x:c r="B11" s="34" t="n">
        <x:v>52426676.73</x:v>
      </x:c>
      <x:c r="C11" s="22" t="str">
        <x:v>517 registros. Não constitui, por si, população de artistas ou do evento.</x:v>
      </x:c>
    </x:row>
    <x:row r="12" ht="48" customHeight="1">
      <x:c r="A12" s="22" t="str">
        <x:v>3.3.90.39.99 — ação do evento no PCMGE015</x:v>
      </x:c>
      <x:c r="B12" s="34" t="n">
        <x:v>3172067.88</x:v>
      </x:c>
      <x:c r="C12" s="22" t="str">
        <x:v>Total das fontes 1500, 1501 e 1700 no recorte da ação.</x:v>
      </x:c>
    </x:row>
    <x:row r="13" ht="48" customHeight="1">
      <x:c r="A13" s="22" t="str">
        <x:v>Conclusão metodológica</x:v>
      </x:c>
      <x:c r="B13" s="34" t="str"/>
      <x:c r="C13" s="22" t="str">
        <x:v>Usar 94 como busca principal; incluir 99 somente com vínculo por contrato/processo/CNPJ/objeto/ação; separar serviços de apoio do cachê artístico.</x:v>
      </x:c>
    </x:row>
  </x:sheetData>
  <x:mergeCells>
    <x:mergeCell ref="A1:C1"/>
    <x:mergeCell ref="A2:C2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5" hidden="0" customWidth="1"/>
    <x:col min="3" max="3" width="18" hidden="0" customWidth="1"/>
    <x:col min="4" max="4" width="52" hidden="0" customWidth="1"/>
    <x:col min="5" max="5" width="36" hidden="0" customWidth="1"/>
    <x:col min="6" max="6" width="36" hidden="0" customWidth="1"/>
    <x:col min="7" max="7" width="18" hidden="0" customWidth="1"/>
    <x:col min="8" max="8" width="14" hidden="0" customWidth="1"/>
    <x:col min="9" max="9" width="18" hidden="0" customWidth="1"/>
  </x:cols>
  <x:sheetData>
    <x:row r="1" ht="32" customHeight="1">
      <x:c r="A1" s="3" t="str">
        <x:v>RESPOSTAS AOS QUESITOS</x:v>
      </x:c>
    </x:row>
    <x:row r="2" ht="28" customHeight="1">
      <x:c r="A2" s="7" t="str">
        <x:v>Redigir somente após conclusão dos testes. A resposta deve indicar resultado, base, limitação e diligência.</x:v>
      </x:c>
    </x:row>
    <x:row r="4" ht="38" customHeight="1">
      <x:c r="A4" s="14" t="str">
        <x:v>ID</x:v>
      </x:c>
      <x:c r="B4" s="28" t="str">
        <x:v>Resultado/memória vinculada</x:v>
      </x:c>
      <x:c r="C4" s="28" t="str">
        <x:v>Nível de evidência</x:v>
      </x:c>
      <x:c r="D4" s="28" t="str">
        <x:v>Resposta objetiva</x:v>
      </x:c>
      <x:c r="E4" s="28" t="str">
        <x:v>Limitação</x:v>
      </x:c>
      <x:c r="F4" s="28" t="str">
        <x:v>Diligência proposta</x:v>
      </x:c>
      <x:c r="G4" s="28" t="str">
        <x:v>Revisor</x:v>
      </x:c>
      <x:c r="H4" s="28" t="str">
        <x:v>Data</x:v>
      </x:c>
      <x:c r="I4" s="15" t="str">
        <x:v>Status</x:v>
      </x:c>
    </x:row>
    <x:row r="5" ht="48" customHeight="1">
      <x:c r="A5" s="21" t="str">
        <x:v>QF-01</x:v>
      </x:c>
      <x:c r="B5" s="21" t="str">
        <x:v>03_LOA_Creditos</x:v>
      </x:c>
      <x:c r="C5" s="29" t="str"/>
      <x:c r="D5" s="29" t="str"/>
      <x:c r="E5" s="29" t="str"/>
      <x:c r="F5" s="29" t="str"/>
      <x:c r="G5" s="29" t="str"/>
      <x:c r="H5" s="29" t="str"/>
      <x:c r="I5" s="29" t="str">
        <x:v>Em elaboração</x:v>
      </x:c>
    </x:row>
    <x:row r="6" ht="48" customHeight="1">
      <x:c r="A6" s="22" t="str">
        <x:v>QF-02</x:v>
      </x:c>
      <x:c r="B6" s="22" t="str">
        <x:v>04_Execucao_Evento</x:v>
      </x:c>
      <x:c r="C6" s="30" t="str"/>
      <x:c r="D6" s="30" t="str"/>
      <x:c r="E6" s="30" t="str"/>
      <x:c r="F6" s="30" t="str"/>
      <x:c r="G6" s="30" t="str"/>
      <x:c r="H6" s="30" t="str"/>
      <x:c r="I6" s="30" t="str">
        <x:v>Em elaboração</x:v>
      </x:c>
    </x:row>
    <x:row r="7" ht="48" customHeight="1">
      <x:c r="A7" s="22" t="str">
        <x:v>QF-03</x:v>
      </x:c>
      <x:c r="B7" s="22" t="str">
        <x:v>05_Capacidade_Fiscal</x:v>
      </x:c>
      <x:c r="C7" s="30" t="str"/>
      <x:c r="D7" s="30" t="str"/>
      <x:c r="E7" s="30" t="str"/>
      <x:c r="F7" s="30" t="str"/>
      <x:c r="G7" s="30" t="str"/>
      <x:c r="H7" s="30" t="str"/>
      <x:c r="I7" s="30" t="str">
        <x:v>Em elaboração</x:v>
      </x:c>
    </x:row>
    <x:row r="8" ht="48" customHeight="1">
      <x:c r="A8" s="22" t="str">
        <x:v>QF-04</x:v>
      </x:c>
      <x:c r="B8" s="22" t="str">
        <x:v>05_Capacidade_Fiscal</x:v>
      </x:c>
      <x:c r="C8" s="30" t="str"/>
      <x:c r="D8" s="30" t="str"/>
      <x:c r="E8" s="30" t="str"/>
      <x:c r="F8" s="30" t="str"/>
      <x:c r="G8" s="30" t="str"/>
      <x:c r="H8" s="30" t="str"/>
      <x:c r="I8" s="30" t="str">
        <x:v>Em elaboração</x:v>
      </x:c>
    </x:row>
    <x:row r="9" ht="48" customHeight="1">
      <x:c r="A9" s="22" t="str">
        <x:v>QF-05</x:v>
      </x:c>
      <x:c r="B9" s="22" t="str">
        <x:v>04_Execucao_Evento</x:v>
      </x:c>
      <x:c r="C9" s="30" t="str"/>
      <x:c r="D9" s="30" t="str"/>
      <x:c r="E9" s="30" t="str"/>
      <x:c r="F9" s="30" t="str"/>
      <x:c r="G9" s="30" t="str"/>
      <x:c r="H9" s="30" t="str"/>
      <x:c r="I9" s="30" t="str">
        <x:v>Em elaboração</x:v>
      </x:c>
    </x:row>
    <x:row r="10" ht="48" customHeight="1">
      <x:c r="A10" s="22" t="str">
        <x:v>QF-06</x:v>
      </x:c>
      <x:c r="B10" s="22" t="str">
        <x:v>03_LOA_Creditos</x:v>
      </x:c>
      <x:c r="C10" s="30" t="str"/>
      <x:c r="D10" s="30" t="str"/>
      <x:c r="E10" s="30" t="str"/>
      <x:c r="F10" s="30" t="str"/>
      <x:c r="G10" s="30" t="str"/>
      <x:c r="H10" s="30" t="str"/>
      <x:c r="I10" s="30" t="str">
        <x:v>Em elaboração</x:v>
      </x:c>
    </x:row>
    <x:row r="11" ht="48" customHeight="1">
      <x:c r="A11" s="22" t="str">
        <x:v>QF-07</x:v>
      </x:c>
      <x:c r="B11" s="22" t="str">
        <x:v>05_Capacidade_Fiscal</x:v>
      </x:c>
      <x:c r="C11" s="30" t="str"/>
      <x:c r="D11" s="30" t="str"/>
      <x:c r="E11" s="30" t="str"/>
      <x:c r="F11" s="30" t="str"/>
      <x:c r="G11" s="30" t="str"/>
      <x:c r="H11" s="30" t="str"/>
      <x:c r="I11" s="30" t="str">
        <x:v>Em elaboração</x:v>
      </x:c>
    </x:row>
    <x:row r="12" ht="48" customHeight="1">
      <x:c r="A12" s="22" t="str">
        <x:v>QF-08</x:v>
      </x:c>
      <x:c r="B12" s="22" t="str">
        <x:v>06_Prioridades</x:v>
      </x:c>
      <x:c r="C12" s="30" t="str"/>
      <x:c r="D12" s="30" t="str"/>
      <x:c r="E12" s="30" t="str"/>
      <x:c r="F12" s="30" t="str"/>
      <x:c r="G12" s="30" t="str"/>
      <x:c r="H12" s="30" t="str"/>
      <x:c r="I12" s="30" t="str">
        <x:v>Em elaboração</x:v>
      </x:c>
    </x:row>
    <x:row r="13" ht="48" customHeight="1">
      <x:c r="A13" s="22" t="str">
        <x:v>QF-09</x:v>
      </x:c>
      <x:c r="B13" s="22" t="str">
        <x:v>09_Respostas</x:v>
      </x:c>
      <x:c r="C13" s="30" t="str"/>
      <x:c r="D13" s="30" t="str"/>
      <x:c r="E13" s="30" t="str"/>
      <x:c r="F13" s="30" t="str"/>
      <x:c r="G13" s="30" t="str"/>
      <x:c r="H13" s="30" t="str"/>
      <x:c r="I13" s="30" t="str">
        <x:v>Em elaboração</x:v>
      </x:c>
    </x:row>
  </x:sheetData>
  <x:mergeCells>
    <x:mergeCell ref="A1:I1"/>
    <x:mergeCell ref="A2:I2"/>
  </x:mergeCells>
  <x:dataValidations count="2">
    <x:dataValidation type="list" sqref="C5:C13">
      <x:formula1>"Suficiente,Parcial,Insuficiente"</x:formula1>
    </x:dataValidation>
    <x:dataValidation type="list" sqref="I5:I13">
      <x:formula1>"Em elaboração,Revisão,Concluído,Inconclusivo"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32" hidden="0" customWidth="1"/>
    <x:col min="4" max="4" width="36" hidden="0" customWidth="1"/>
    <x:col min="5" max="5" width="28" hidden="0" customWidth="1"/>
    <x:col min="6" max="6" width="32" hidden="0" customWidth="1"/>
    <x:col min="7" max="7" width="34" hidden="0" customWidth="1"/>
    <x:col min="8" max="8" width="32" hidden="0" customWidth="1"/>
    <x:col min="9" max="9" width="34" hidden="0" customWidth="1"/>
    <x:col min="10" max="10" width="18" hidden="0" customWidth="1"/>
    <x:col min="11" max="11" width="16" hidden="0" customWidth="1"/>
  </x:cols>
  <x:sheetData>
    <x:row r="1" ht="32" customHeight="1">
      <x:c r="A1" s="3" t="str">
        <x:v>MATRIZ DE ACHADOS</x:v>
      </x:c>
    </x:row>
    <x:row r="2" ht="28" customHeight="1">
      <x:c r="A2" s="7" t="str">
        <x:v>Divergência não equivale automaticamente a irregularidade. Completar critério, condição, causa, efeito e evidência.</x:v>
      </x:c>
    </x:row>
    <x:row r="4" ht="38" customHeight="1">
      <x:c r="A4" s="14" t="str">
        <x:v>Achado</x:v>
      </x:c>
      <x:c r="B4" s="28" t="str">
        <x:v>Quesito</x:v>
      </x:c>
      <x:c r="C4" s="28" t="str">
        <x:v>Critério</x:v>
      </x:c>
      <x:c r="D4" s="28" t="str">
        <x:v>Condição</x:v>
      </x:c>
      <x:c r="E4" s="28" t="str">
        <x:v>Causa</x:v>
      </x:c>
      <x:c r="F4" s="28" t="str">
        <x:v>Efeito/risco</x:v>
      </x:c>
      <x:c r="G4" s="28" t="str">
        <x:v>Evidência</x:v>
      </x:c>
      <x:c r="H4" s="28" t="str">
        <x:v>Manifestação</x:v>
      </x:c>
      <x:c r="I4" s="28" t="str">
        <x:v>Conclusão revisada</x:v>
      </x:c>
      <x:c r="J4" s="28" t="str">
        <x:v>Responsável</x:v>
      </x:c>
      <x:c r="K4" s="15" t="str">
        <x:v>Status</x:v>
      </x:c>
    </x:row>
    <x:row r="5" ht="48" customHeight="1">
      <x:c r="A5" s="21" t="str">
        <x:v>A-01</x:v>
      </x:c>
      <x:c r="B5" s="29" t="str"/>
      <x:c r="C5" s="29" t="str"/>
      <x:c r="D5" s="29" t="str"/>
      <x:c r="E5" s="29" t="str"/>
      <x:c r="F5" s="29" t="str"/>
      <x:c r="G5" s="29" t="str"/>
      <x:c r="H5" s="29" t="str"/>
      <x:c r="I5" s="29" t="str"/>
      <x:c r="J5" s="29" t="str"/>
      <x:c r="K5" s="29" t="str"/>
    </x:row>
    <x:row r="6" ht="48" customHeight="1">
      <x:c r="A6" s="22" t="str">
        <x:v>A-02</x:v>
      </x:c>
      <x:c r="B6" s="30" t="str"/>
      <x:c r="C6" s="30" t="str"/>
      <x:c r="D6" s="30" t="str"/>
      <x:c r="E6" s="30" t="str"/>
      <x:c r="F6" s="30" t="str"/>
      <x:c r="G6" s="30" t="str"/>
      <x:c r="H6" s="30" t="str"/>
      <x:c r="I6" s="30" t="str"/>
      <x:c r="J6" s="30" t="str"/>
      <x:c r="K6" s="30" t="str"/>
    </x:row>
    <x:row r="7" ht="48" customHeight="1">
      <x:c r="A7" s="22" t="str">
        <x:v>A-03</x:v>
      </x:c>
      <x:c r="B7" s="30" t="str"/>
      <x:c r="C7" s="30" t="str"/>
      <x:c r="D7" s="30" t="str"/>
      <x:c r="E7" s="30" t="str"/>
      <x:c r="F7" s="30" t="str"/>
      <x:c r="G7" s="30" t="str"/>
      <x:c r="H7" s="30" t="str"/>
      <x:c r="I7" s="30" t="str"/>
      <x:c r="J7" s="30" t="str"/>
      <x:c r="K7" s="30" t="str"/>
    </x:row>
    <x:row r="8" ht="48" customHeight="1">
      <x:c r="A8" s="22" t="str">
        <x:v>A-04</x:v>
      </x:c>
      <x:c r="B8" s="30" t="str"/>
      <x:c r="C8" s="30" t="str"/>
      <x:c r="D8" s="30" t="str"/>
      <x:c r="E8" s="30" t="str"/>
      <x:c r="F8" s="30" t="str"/>
      <x:c r="G8" s="30" t="str"/>
      <x:c r="H8" s="30" t="str"/>
      <x:c r="I8" s="30" t="str"/>
      <x:c r="J8" s="30" t="str"/>
      <x:c r="K8" s="30" t="str"/>
    </x:row>
    <x:row r="9" ht="48" customHeight="1">
      <x:c r="A9" s="22" t="str">
        <x:v>A-05</x:v>
      </x:c>
      <x:c r="B9" s="30" t="str"/>
      <x:c r="C9" s="30" t="str"/>
      <x:c r="D9" s="30" t="str"/>
      <x:c r="E9" s="30" t="str"/>
      <x:c r="F9" s="30" t="str"/>
      <x:c r="G9" s="30" t="str"/>
      <x:c r="H9" s="30" t="str"/>
      <x:c r="I9" s="30" t="str"/>
      <x:c r="J9" s="30" t="str"/>
      <x:c r="K9" s="30" t="str"/>
    </x:row>
    <x:row r="10" ht="48" customHeight="1">
      <x:c r="A10" s="22" t="str">
        <x:v>A-06</x:v>
      </x:c>
      <x:c r="B10" s="30" t="str"/>
      <x:c r="C10" s="30" t="str"/>
      <x:c r="D10" s="30" t="str"/>
      <x:c r="E10" s="30" t="str"/>
      <x:c r="F10" s="30" t="str"/>
      <x:c r="G10" s="30" t="str"/>
      <x:c r="H10" s="30" t="str"/>
      <x:c r="I10" s="30" t="str"/>
      <x:c r="J10" s="30" t="str"/>
      <x:c r="K10" s="30" t="str"/>
    </x:row>
    <x:row r="11" ht="48" customHeight="1">
      <x:c r="A11" s="22" t="str">
        <x:v>A-07</x:v>
      </x:c>
      <x:c r="B11" s="30" t="str"/>
      <x:c r="C11" s="30" t="str"/>
      <x:c r="D11" s="30" t="str"/>
      <x:c r="E11" s="30" t="str"/>
      <x:c r="F11" s="30" t="str"/>
      <x:c r="G11" s="30" t="str"/>
      <x:c r="H11" s="30" t="str"/>
      <x:c r="I11" s="30" t="str"/>
      <x:c r="J11" s="30" t="str"/>
      <x:c r="K11" s="30" t="str"/>
    </x:row>
    <x:row r="12" ht="48" customHeight="1">
      <x:c r="A12" s="22" t="str">
        <x:v>A-08</x:v>
      </x:c>
      <x:c r="B12" s="30" t="str"/>
      <x:c r="C12" s="30" t="str"/>
      <x:c r="D12" s="30" t="str"/>
      <x:c r="E12" s="30" t="str"/>
      <x:c r="F12" s="30" t="str"/>
      <x:c r="G12" s="30" t="str"/>
      <x:c r="H12" s="30" t="str"/>
      <x:c r="I12" s="30" t="str"/>
      <x:c r="J12" s="30" t="str"/>
      <x:c r="K12" s="30" t="str"/>
    </x:row>
    <x:row r="13" ht="48" customHeight="1">
      <x:c r="A13" s="22" t="str">
        <x:v>A-09</x:v>
      </x:c>
      <x:c r="B13" s="30" t="str"/>
      <x:c r="C13" s="30" t="str"/>
      <x:c r="D13" s="30" t="str"/>
      <x:c r="E13" s="30" t="str"/>
      <x:c r="F13" s="30" t="str"/>
      <x:c r="G13" s="30" t="str"/>
      <x:c r="H13" s="30" t="str"/>
      <x:c r="I13" s="30" t="str"/>
      <x:c r="J13" s="30" t="str"/>
      <x:c r="K13" s="30" t="str"/>
    </x:row>
    <x:row r="14" ht="48" customHeight="1">
      <x:c r="A14" s="22" t="str">
        <x:v>A-10</x:v>
      </x:c>
      <x:c r="B14" s="30" t="str"/>
      <x:c r="C14" s="30" t="str"/>
      <x:c r="D14" s="30" t="str"/>
      <x:c r="E14" s="30" t="str"/>
      <x:c r="F14" s="30" t="str"/>
      <x:c r="G14" s="30" t="str"/>
      <x:c r="H14" s="30" t="str"/>
      <x:c r="I14" s="30" t="str"/>
      <x:c r="J14" s="30" t="str"/>
      <x:c r="K14" s="30" t="str"/>
    </x:row>
    <x:row r="15" ht="48" customHeight="1">
      <x:c r="A15" s="22" t="str">
        <x:v>A-11</x:v>
      </x:c>
      <x:c r="B15" s="30" t="str"/>
      <x:c r="C15" s="30" t="str"/>
      <x:c r="D15" s="30" t="str"/>
      <x:c r="E15" s="30" t="str"/>
      <x:c r="F15" s="30" t="str"/>
      <x:c r="G15" s="30" t="str"/>
      <x:c r="H15" s="30" t="str"/>
      <x:c r="I15" s="30" t="str"/>
      <x:c r="J15" s="30" t="str"/>
      <x:c r="K15" s="30" t="str"/>
    </x:row>
    <x:row r="16" ht="48" customHeight="1">
      <x:c r="A16" s="22" t="str">
        <x:v>A-12</x:v>
      </x:c>
      <x:c r="B16" s="30" t="str"/>
      <x:c r="C16" s="30" t="str"/>
      <x:c r="D16" s="30" t="str"/>
      <x:c r="E16" s="30" t="str"/>
      <x:c r="F16" s="30" t="str"/>
      <x:c r="G16" s="30" t="str"/>
      <x:c r="H16" s="30" t="str"/>
      <x:c r="I16" s="30" t="str"/>
      <x:c r="J16" s="30" t="str"/>
      <x:c r="K16" s="30" t="str"/>
    </x:row>
    <x:row r="17" ht="48" customHeight="1">
      <x:c r="A17" s="22" t="str">
        <x:v>A-13</x:v>
      </x:c>
      <x:c r="B17" s="30" t="str"/>
      <x:c r="C17" s="30" t="str"/>
      <x:c r="D17" s="30" t="str"/>
      <x:c r="E17" s="30" t="str"/>
      <x:c r="F17" s="30" t="str"/>
      <x:c r="G17" s="30" t="str"/>
      <x:c r="H17" s="30" t="str"/>
      <x:c r="I17" s="30" t="str"/>
      <x:c r="J17" s="30" t="str"/>
      <x:c r="K17" s="30" t="str"/>
    </x:row>
    <x:row r="18" ht="48" customHeight="1">
      <x:c r="A18" s="22" t="str">
        <x:v>A-14</x:v>
      </x:c>
      <x:c r="B18" s="30" t="str"/>
      <x:c r="C18" s="30" t="str"/>
      <x:c r="D18" s="30" t="str"/>
      <x:c r="E18" s="30" t="str"/>
      <x:c r="F18" s="30" t="str"/>
      <x:c r="G18" s="30" t="str"/>
      <x:c r="H18" s="30" t="str"/>
      <x:c r="I18" s="30" t="str"/>
      <x:c r="J18" s="30" t="str"/>
      <x:c r="K18" s="30" t="str"/>
    </x:row>
    <x:row r="19" ht="48" customHeight="1">
      <x:c r="A19" s="22" t="str">
        <x:v>A-15</x:v>
      </x:c>
      <x:c r="B19" s="30" t="str"/>
      <x:c r="C19" s="30" t="str"/>
      <x:c r="D19" s="30" t="str"/>
      <x:c r="E19" s="30" t="str"/>
      <x:c r="F19" s="30" t="str"/>
      <x:c r="G19" s="30" t="str"/>
      <x:c r="H19" s="30" t="str"/>
      <x:c r="I19" s="30" t="str"/>
      <x:c r="J19" s="30" t="str"/>
      <x:c r="K19" s="30" t="str"/>
    </x:row>
    <x:row r="20" ht="48" customHeight="1">
      <x:c r="A20" s="22" t="str">
        <x:v>A-16</x:v>
      </x:c>
      <x:c r="B20" s="30" t="str"/>
      <x:c r="C20" s="30" t="str"/>
      <x:c r="D20" s="30" t="str"/>
      <x:c r="E20" s="30" t="str"/>
      <x:c r="F20" s="30" t="str"/>
      <x:c r="G20" s="30" t="str"/>
      <x:c r="H20" s="30" t="str"/>
      <x:c r="I20" s="30" t="str"/>
      <x:c r="J20" s="30" t="str"/>
      <x:c r="K20" s="30" t="str"/>
    </x:row>
    <x:row r="21" ht="48" customHeight="1">
      <x:c r="A21" s="22" t="str">
        <x:v>A-17</x:v>
      </x:c>
      <x:c r="B21" s="30" t="str"/>
      <x:c r="C21" s="30" t="str"/>
      <x:c r="D21" s="30" t="str"/>
      <x:c r="E21" s="30" t="str"/>
      <x:c r="F21" s="30" t="str"/>
      <x:c r="G21" s="30" t="str"/>
      <x:c r="H21" s="30" t="str"/>
      <x:c r="I21" s="30" t="str"/>
      <x:c r="J21" s="30" t="str"/>
      <x:c r="K21" s="30" t="str"/>
    </x:row>
    <x:row r="22" ht="48" customHeight="1">
      <x:c r="A22" s="22" t="str">
        <x:v>A-18</x:v>
      </x:c>
      <x:c r="B22" s="30" t="str"/>
      <x:c r="C22" s="30" t="str"/>
      <x:c r="D22" s="30" t="str"/>
      <x:c r="E22" s="30" t="str"/>
      <x:c r="F22" s="30" t="str"/>
      <x:c r="G22" s="30" t="str"/>
      <x:c r="H22" s="30" t="str"/>
      <x:c r="I22" s="30" t="str"/>
      <x:c r="J22" s="30" t="str"/>
      <x:c r="K22" s="30" t="str"/>
    </x:row>
    <x:row r="23" ht="48" customHeight="1">
      <x:c r="A23" s="22" t="str">
        <x:v>A-19</x:v>
      </x:c>
      <x:c r="B23" s="30" t="str"/>
      <x:c r="C23" s="30" t="str"/>
      <x:c r="D23" s="30" t="str"/>
      <x:c r="E23" s="30" t="str"/>
      <x:c r="F23" s="30" t="str"/>
      <x:c r="G23" s="30" t="str"/>
      <x:c r="H23" s="30" t="str"/>
      <x:c r="I23" s="30" t="str"/>
      <x:c r="J23" s="30" t="str"/>
      <x:c r="K23" s="30" t="str"/>
    </x:row>
    <x:row r="24" ht="48" customHeight="1">
      <x:c r="A24" s="22" t="str">
        <x:v>A-20</x:v>
      </x:c>
      <x:c r="B24" s="30" t="str"/>
      <x:c r="C24" s="30" t="str"/>
      <x:c r="D24" s="30" t="str"/>
      <x:c r="E24" s="30" t="str"/>
      <x:c r="F24" s="30" t="str"/>
      <x:c r="G24" s="30" t="str"/>
      <x:c r="H24" s="30" t="str"/>
      <x:c r="I24" s="30" t="str"/>
      <x:c r="J24" s="30" t="str"/>
      <x:c r="K24" s="30" t="str"/>
    </x:row>
    <x:row r="25" ht="48" customHeight="1">
      <x:c r="A25" s="22" t="str">
        <x:v>A-21</x:v>
      </x:c>
      <x:c r="B25" s="30" t="str"/>
      <x:c r="C25" s="30" t="str"/>
      <x:c r="D25" s="30" t="str"/>
      <x:c r="E25" s="30" t="str"/>
      <x:c r="F25" s="30" t="str"/>
      <x:c r="G25" s="30" t="str"/>
      <x:c r="H25" s="30" t="str"/>
      <x:c r="I25" s="30" t="str"/>
      <x:c r="J25" s="30" t="str"/>
      <x:c r="K25" s="30" t="str"/>
    </x:row>
    <x:row r="26" ht="48" customHeight="1">
      <x:c r="A26" s="22" t="str">
        <x:v>A-22</x:v>
      </x:c>
      <x:c r="B26" s="30" t="str"/>
      <x:c r="C26" s="30" t="str"/>
      <x:c r="D26" s="30" t="str"/>
      <x:c r="E26" s="30" t="str"/>
      <x:c r="F26" s="30" t="str"/>
      <x:c r="G26" s="30" t="str"/>
      <x:c r="H26" s="30" t="str"/>
      <x:c r="I26" s="30" t="str"/>
      <x:c r="J26" s="30" t="str"/>
      <x:c r="K26" s="30" t="str"/>
    </x:row>
    <x:row r="27" ht="48" customHeight="1">
      <x:c r="A27" s="22" t="str">
        <x:v>A-23</x:v>
      </x:c>
      <x:c r="B27" s="30" t="str"/>
      <x:c r="C27" s="30" t="str"/>
      <x:c r="D27" s="30" t="str"/>
      <x:c r="E27" s="30" t="str"/>
      <x:c r="F27" s="30" t="str"/>
      <x:c r="G27" s="30" t="str"/>
      <x:c r="H27" s="30" t="str"/>
      <x:c r="I27" s="30" t="str"/>
      <x:c r="J27" s="30" t="str"/>
      <x:c r="K27" s="30" t="str"/>
    </x:row>
    <x:row r="28" ht="48" customHeight="1">
      <x:c r="A28" s="22" t="str">
        <x:v>A-24</x:v>
      </x:c>
      <x:c r="B28" s="30" t="str"/>
      <x:c r="C28" s="30" t="str"/>
      <x:c r="D28" s="30" t="str"/>
      <x:c r="E28" s="30" t="str"/>
      <x:c r="F28" s="30" t="str"/>
      <x:c r="G28" s="30" t="str"/>
      <x:c r="H28" s="30" t="str"/>
      <x:c r="I28" s="30" t="str"/>
      <x:c r="J28" s="30" t="str"/>
      <x:c r="K28" s="30" t="str"/>
    </x:row>
  </x:sheetData>
  <x:mergeCells>
    <x:mergeCell ref="A1:K1"/>
    <x:mergeCell ref="A2:K2"/>
  </x:mergeCells>
  <x:dataValidations count="1">
    <x:dataValidation type="list" sqref="K5:K28">
      <x:formula1>"Preliminar,Contraditório,Confirmado,Afastado,Inconclusivo"</x:formula1>
    </x:dataValidation>
  </x:dataValidation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22" hidden="0" customWidth="1"/>
    <x:col min="3" max="3" width="66" hidden="0" customWidth="1"/>
  </x:cols>
  <x:sheetData>
    <x:row r="1" ht="32" customHeight="1">
      <x:c r="A1" s="3" t="str">
        <x:v>SÍNTESE DE CONTROLE</x:v>
      </x:c>
    </x:row>
    <x:row r="2" ht="28" customHeight="1">
      <x:c r="A2" s="7" t="str">
        <x:v>Painel de completude; não substitui a revisão técnica.</x:v>
      </x:c>
    </x:row>
    <x:row r="4" ht="38" customHeight="1">
      <x:c r="A4" s="14" t="str">
        <x:v>Indicador</x:v>
      </x:c>
      <x:c r="B4" s="28" t="str">
        <x:v>Valor</x:v>
      </x:c>
      <x:c r="C4" s="15" t="str">
        <x:v>Leitura</x:v>
      </x:c>
    </x:row>
    <x:row r="5" ht="48" customHeight="1">
      <x:c r="A5" s="21" t="str">
        <x:v>Quesitos mapeados</x:v>
      </x:c>
      <x:c r="B5" s="21" t="n">
        <x:v>9</x:v>
      </x:c>
      <x:c r="C5" s="21" t="str">
        <x:v>Total da matriz</x:v>
      </x:c>
    </x:row>
    <x:row r="6" ht="48" customHeight="1">
      <x:c r="A6" s="22" t="str">
        <x:v>Respostas concluídas</x:v>
      </x:c>
      <x:c r="B6" s="22" t="n">
        <x:f>COUNTIF('09_Respostas'!I5:I13,"Concluído")</x:f>
        <x:v>0</x:v>
      </x:c>
      <x:c r="C6" s="22" t="str">
        <x:v>Conta status Concluído</x:v>
      </x:c>
    </x:row>
    <x:row r="7" ht="48" customHeight="1">
      <x:c r="A7" s="22" t="str">
        <x:v>Documentos catalogados</x:v>
      </x:c>
      <x:c r="B7" s="22" t="n">
        <x:f>COUNTA('02_Inventario'!B5:B44)</x:f>
        <x:v>40</x:v>
      </x:c>
      <x:c r="C7" s="22" t="str">
        <x:v>Conta arquivos informados</x:v>
      </x:c>
    </x:row>
    <x:row r="8" ht="48" customHeight="1">
      <x:c r="A8" s="22" t="str">
        <x:v>Achados confirmados</x:v>
      </x:c>
      <x:c r="B8" s="22" t="n">
        <x:f>COUNTIF('10_Achados'!K5:K28,"Confirmado")</x:f>
        <x:v>0</x:v>
      </x:c>
      <x:c r="C8" s="22" t="str">
        <x:v>Conta status Confirmado</x:v>
      </x:c>
    </x:row>
    <x:row r="9" ht="48" customHeight="1">
      <x:c r="A9" s="22" t="str">
        <x:v>Achados inconclusivos</x:v>
      </x:c>
      <x:c r="B9" s="22" t="n">
        <x:f>COUNTIF('10_Achados'!K5:K28,"Inconclusivo")</x:f>
        <x:v>0</x:v>
      </x:c>
      <x:c r="C9" s="22" t="str">
        <x:v>Conta status Inconclusivo</x:v>
      </x:c>
    </x:row>
    <x:row r="10" ht="48" customHeight="1">
      <x:c r="A10" s="22" t="str">
        <x:v>Revisão final</x:v>
      </x:c>
      <x:c r="B10" s="30" t="str">
        <x:v>PENDENTE</x:v>
      </x:c>
      <x:c r="C10" s="22" t="str">
        <x:v>Alterar somente após supervisão</x:v>
      </x:c>
    </x:row>
  </x:sheetData>
  <x:mergeCells>
    <x:mergeCell ref="A1:C1"/>
    <x:mergeCell ref="A2:C2"/>
  </x:mergeCells>
  <x:pageMargins left="0.7" right="0.7" top="0.75" bottom="0.75" header="0.3" footer="0.3"/>
</x:worksheet>
</file>