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48e9197fc8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inel" sheetId="1" r:id="Rcb5d70b61000464f"/>
    <x:sheet xmlns:r="http://schemas.openxmlformats.org/officeDocument/2006/relationships" name="LEIA-ME" sheetId="2" r:id="R4ac3c6bd4d3f4e9c"/>
    <x:sheet xmlns:r="http://schemas.openxmlformats.org/officeDocument/2006/relationships" name="Conceitos" sheetId="3" r:id="Rfd65579f758b405c"/>
    <x:sheet xmlns:r="http://schemas.openxmlformats.org/officeDocument/2006/relationships" name="Atividades" sheetId="4" r:id="Raf0de84a7edb4286"/>
    <x:sheet xmlns:r="http://schemas.openxmlformats.org/officeDocument/2006/relationships" name="Parametros" sheetId="5" r:id="R2aa757dc623747b1"/>
    <x:sheet xmlns:r="http://schemas.openxmlformats.org/officeDocument/2006/relationships" name="Atos" sheetId="6" r:id="R7f57e68f616c4ccb"/>
    <x:sheet xmlns:r="http://schemas.openxmlformats.org/officeDocument/2006/relationships" name="Calculo" sheetId="7" r:id="R7b3b9bcf295e4916"/>
    <x:sheet xmlns:r="http://schemas.openxmlformats.org/officeDocument/2006/relationships" name="Conciliacao" sheetId="8" r:id="R781a2142db104733"/>
    <x:sheet xmlns:r="http://schemas.openxmlformats.org/officeDocument/2006/relationships" name="Cases_TCM" sheetId="9" r:id="R73b5b61ae85c4ae8"/>
    <x:sheet xmlns:r="http://schemas.openxmlformats.org/officeDocument/2006/relationships" name="Resposta" sheetId="10" r:id="R33a05f5b40d04f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%"/>
    <x:numFmt numFmtId="201" formatCode="&quot;R$&quot; #,##0.00"/>
    <x:numFmt numFmtId="202" formatCode="dd/mm/yyyy"/>
  </x:numFmts>
  <x:fonts count="9">
    <x:font>
      <x:sz val="11"/>
      <x:name val="Carlito"/>
    </x:font>
    <x:font>
      <x:b/>
      <x:sz val="18"/>
      <x:color rgb="FFFFFFFF"/>
      <x:name val="Aptos"/>
    </x:font>
    <x:font>
      <x:i/>
      <x:sz val="10"/>
      <x:color rgb="FF173A4F"/>
      <x:name val="Aptos"/>
    </x:font>
    <x:font>
      <x:b/>
      <x:sz val="11"/>
      <x:color rgb="FF173A4F"/>
      <x:name val="Aptos"/>
    </x:font>
    <x:font>
      <x:sz val="11"/>
      <x:color rgb="FF1D2939"/>
      <x:name val="Aptos"/>
    </x:font>
    <x:font>
      <x:sz val="11"/>
      <x:color rgb="FF173A4F"/>
      <x:name val="Aptos"/>
    </x:font>
    <x:font>
      <x:b/>
      <x:sz val="9"/>
      <x:color rgb="FFFFFFFF"/>
      <x:name val="Aptos"/>
    </x:font>
    <x:font>
      <x:b/>
      <x:sz val="11"/>
      <x:color rgb="FFFFFFFF"/>
      <x:name val="Aptos"/>
    </x:font>
    <x:font>
      <x:sz val="11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173A4F"/>
      </x:patternFill>
    </x:fill>
    <x:fill>
      <x:patternFill patternType="solid">
        <x:fgColor rgb="FFEAF4F1"/>
      </x:patternFill>
    </x:fill>
    <x:fill>
      <x:patternFill patternType="solid">
        <x:fgColor rgb="FFF4F6F8"/>
      </x:patternFill>
    </x:fill>
    <x:fill>
      <x:patternFill patternType="solid">
        <x:fgColor rgb="FFFFF4CC"/>
      </x:patternFill>
    </x:fill>
    <x:fill>
      <x:patternFill patternType="solid">
        <x:fgColor rgb="FFE8F0FE"/>
      </x:patternFill>
    </x:fill>
    <x:fill>
      <x:patternFill patternType="solid">
        <x:fgColor rgb="FF0F766E"/>
      </x:patternFill>
    </x:fill>
  </x:fills>
  <x:borders count="5">
    <x:border/>
    <x:border>
      <x:left style="thin">
        <x:color rgb="FFD0D5DD"/>
      </x:left>
      <x:top style="thin">
        <x:color rgb="FFD0D5DD"/>
      </x:top>
      <x:bottom style="thin">
        <x:color rgb="FFD0D5DD"/>
      </x:bottom>
    </x:border>
    <x:border>
      <x:top style="thin">
        <x:color rgb="FFD0D5DD"/>
      </x:top>
      <x:bottom style="thin">
        <x:color rgb="FFD0D5DD"/>
      </x:bottom>
    </x:border>
    <x:border>
      <x:right style="thin">
        <x:color rgb="FFD0D5DD"/>
      </x:right>
      <x:top style="thin">
        <x:color rgb="FFD0D5DD"/>
      </x:top>
      <x:bottom style="thin">
        <x:color rgb="FFD0D5DD"/>
      </x:bottom>
    </x:border>
    <x:border>
      <x:left style="thin">
        <x:color rgb="FFD0D5DD"/>
      </x:left>
      <x:right style="thin">
        <x:color rgb="FFD0D5DD"/>
      </x:right>
      <x:top style="thin">
        <x:color rgb="FFD0D5DD"/>
      </x:top>
      <x:bottom style="thin">
        <x:color rgb="FFD0D5D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3" fillId="4" borderId="2" xfId="0" applyNumberFormat="1" applyFont="1" applyFill="1" applyBorder="1" applyAlignment="1">
      <x:alignment vertical="center"/>
    </x:xf>
    <x:xf numFmtId="0" fontId="3" fillId="4" borderId="3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4" xfId="0" applyNumberFormat="1" applyFont="1" applyFill="1" applyBorder="1"/>
    <x:xf numFmtId="0" fontId="4" fillId="5" borderId="4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4" xfId="0" applyNumberFormat="1" applyFont="1" applyFill="1" applyBorder="1"/>
    <x:xf numFmtId="0" fontId="5" fillId="6" borderId="4" xfId="0" applyNumberFormat="1" applyFont="1" applyFill="1" applyBorder="1" applyAlignment="1">
      <x:alignment wrapText="1"/>
    </x:xf>
    <x:xf numFmtId="0" fontId="5" fillId="6" borderId="4" xfId="0" applyNumberFormat="1" applyFont="1" applyFill="1" applyBorder="1" applyAlignment="1">
      <x:alignment vertical="top" wrapText="1"/>
    </x:xf>
    <x:xf numFmtId="0" fontId="0" fillId="0" borderId="4" xfId="0" applyNumberFormat="1" applyFont="1" applyFill="1" applyBorder="1"/>
    <x:xf numFmtId="0" fontId="0" fillId="0" borderId="4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6" fillId="7" borderId="4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 wrapText="1"/>
    </x:xf>
    <x:xf numFmtId="0" fontId="7" fillId="7" borderId="4" xfId="0" applyNumberFormat="1" applyFont="1" applyFill="1" applyBorder="1" applyAlignment="1">
      <x:alignment vertical="center"/>
    </x:xf>
    <x:xf numFmtId="0" fontId="0" fillId="4" borderId="4" xfId="0" applyNumberFormat="1" applyFont="1" applyFill="1" applyBorder="1" applyAlignment="1">
      <x:alignment vertical="center"/>
    </x:xf>
    <x:xf numFmtId="0" fontId="7" fillId="7" borderId="4" xfId="0" applyNumberFormat="1" applyFont="1" applyFill="1" applyBorder="1" applyAlignment="1">
      <x:alignment vertical="center" wrapText="1"/>
    </x:xf>
    <x:xf numFmtId="0" fontId="0" fillId="4" borderId="4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4" xfId="0" applyNumberFormat="1" applyFont="1" applyFill="1" applyBorder="1"/>
    <x:xf numFmtId="0" fontId="6" fillId="7" borderId="4" xfId="0" applyNumberFormat="1" applyFont="1" applyFill="1" applyBorder="1" applyAlignment="1">
      <x:alignment wrapText="1"/>
    </x:xf>
    <x:xf numFmtId="0" fontId="6" fillId="7" borderId="4" xfId="0" applyNumberFormat="1" applyFont="1" applyFill="1" applyBorder="1" applyAlignment="1">
      <x:alignment horizontal="center" wrapText="1"/>
    </x:xf>
    <x:xf numFmtId="0" fontId="6" fillId="7" borderId="4" xfId="0" applyNumberFormat="1" applyFont="1" applyFill="1" applyBorder="1" applyAlignment="1">
      <x:alignment horizontal="center" vertical="center" wrapText="1"/>
    </x:xf>
    <x:xf numFmtId="0" fontId="0" fillId="6" borderId="4" xfId="0" applyNumberFormat="1" applyFont="1" applyFill="1" applyBorder="1" applyAlignment="1">
      <x:alignment vertical="center"/>
    </x:xf>
    <x:xf numFmtId="0" fontId="0" fillId="6" borderId="4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/>
    </x:xf>
    <x:xf numFmtId="0" fontId="0" fillId="5" borderId="4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/>
    </x:xf>
    <x:xf numFmtId="200" fontId="0" fillId="5" borderId="4" xfId="0" applyNumberFormat="1" applyFont="1" applyFill="1" applyBorder="1" applyAlignment="1">
      <x:alignment vertical="center"/>
    </x:xf>
    <x:xf numFmtId="201" fontId="0" fillId="5" borderId="4" xfId="0" applyNumberFormat="1" applyFont="1" applyFill="1" applyBorder="1" applyAlignment="1">
      <x:alignment vertical="center"/>
    </x:xf>
    <x:xf numFmtId="201" fontId="0" fillId="6" borderId="4" xfId="0" applyNumberFormat="1" applyFont="1" applyFill="1" applyBorder="1" applyAlignment="1">
      <x:alignment vertical="center"/>
    </x:xf>
    <x:xf numFmtId="202" fontId="0" fillId="5" borderId="4" xfId="0" applyNumberFormat="1" applyFont="1" applyFill="1" applyBorder="1" applyAlignment="1">
      <x:alignment vertical="center"/>
    </x:xf>
    <x:xf numFmtId="201" fontId="0" fillId="5" borderId="4" xfId="0" applyNumberFormat="1" applyFont="1" applyFill="1" applyBorder="1" applyAlignment="1">
      <x:alignment vertical="center" wrapText="1"/>
    </x:xf>
    <x:xf numFmtId="201" fontId="0" fillId="6" borderId="4" xfId="0" applyNumberFormat="1" applyFont="1" applyFill="1" applyBorder="1" applyAlignment="1">
      <x:alignment vertical="center" wrapText="1"/>
    </x:xf>
    <x:xf numFmtId="202" fontId="0" fillId="6" borderId="4" xfId="0" applyNumberFormat="1" applyFont="1" applyFill="1" applyBorder="1" applyAlignment="1">
      <x:alignment vertical="center"/>
    </x:xf>
    <x:xf numFmtId="200" fontId="0" fillId="6" borderId="4" xfId="0" applyNumberFormat="1" applyFont="1" applyFill="1" applyBorder="1" applyAlignment="1">
      <x:alignment vertical="center"/>
    </x:xf>
    <x:xf numFmtId="0" fontId="3" fillId="0" borderId="4" xfId="0" applyNumberFormat="1" applyFont="1" applyFill="1" applyBorder="1" applyAlignment="1">
      <x:alignment vertical="center"/>
    </x:xf>
    <x:xf numFmtId="0" fontId="3" fillId="6" borderId="4" xfId="0" applyNumberFormat="1" applyFont="1" applyFill="1" applyBorder="1" applyAlignment="1">
      <x:alignment vertical="center"/>
    </x:xf>
    <x:xf numFmtId="0" fontId="3" fillId="6" borderId="4" xfId="0" applyNumberFormat="1" applyFont="1" applyFill="1" applyBorder="1" applyAlignment="1">
      <x:alignment horizontal="center" vertical="center"/>
    </x:xf>
    <x:xf numFmtId="0" fontId="4" fillId="6" borderId="0" xfId="0" applyNumberFormat="1" applyFont="1" applyFill="1" applyBorder="1"/>
    <x:xf numFmtId="0" fontId="4" fillId="6" borderId="4" xfId="0" applyNumberFormat="1" applyFont="1" applyFill="1" applyBorder="1"/>
    <x:xf numFmtId="0" fontId="4" fillId="6" borderId="4" xfId="0" applyNumberFormat="1" applyFont="1" applyFill="1" applyBorder="1" applyAlignment="1">
      <x:alignment wrapText="1"/>
    </x:xf>
    <x:xf numFmtId="0" fontId="4" fillId="6" borderId="4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6" borderId="4" xfId="0" applyNumberFormat="1" applyFont="1" applyFill="1" applyBorder="1" applyAlignment="1">
      <x:alignment vertical="center"/>
    </x:xf>
    <x:xf numFmtId="201" fontId="8" fillId="6" borderId="4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vertical="center" wrapText="1"/>
    </x:xf>
    <x:xf numFmtId="200" fontId="8" fillId="6" borderId="4" xfId="0" applyNumberFormat="1" applyFont="1" applyFill="1" applyBorder="1" applyAlignment="1">
      <x:alignment vertical="center"/>
    </x:xf>
    <x:xf numFmtId="0" fontId="8" fillId="4" borderId="4" xfId="0" applyNumberFormat="1" applyFont="1" applyFill="1" applyBorder="1" applyAlignment="1">
      <x:alignment vertical="center" wrapText="1"/>
    </x:xf>
    <x:xf numFmtId="0" fontId="8" fillId="6" borderId="4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 wrapText="1"/>
    </x:xf>
    <x:xf numFmtId="0" fontId="8" fillId="5" borderId="4" xfId="0" applyNumberFormat="1" applyFont="1" applyFill="1" applyBorder="1" applyAlignment="1">
      <x:alignment vertical="center"/>
    </x:xf>
    <x:xf numFmtId="201" fontId="8" fillId="5" borderId="4" xfId="0" applyNumberFormat="1" applyFont="1" applyFill="1" applyBorder="1" applyAlignment="1">
      <x:alignment vertical="center"/>
    </x:xf>
    <x:xf numFmtId="200" fontId="8" fillId="5" borderId="4" xfId="0" applyNumberFormat="1" applyFont="1" applyFill="1" applyBorder="1" applyAlignment="1">
      <x:alignment vertical="center"/>
    </x:xf>
    <x:xf numFmtId="0" fontId="8" fillId="0" borderId="4" xfId="0" applyNumberFormat="1" applyFont="1" applyFill="1" applyBorder="1" applyAlignment="1">
      <x:alignment vertical="center"/>
    </x:xf>
    <x:xf numFmtId="202" fontId="8" fillId="5" borderId="4" xfId="0" applyNumberFormat="1" applyFont="1" applyFill="1" applyBorder="1" applyAlignment="1">
      <x:alignment vertical="center"/>
    </x:xf>
    <x:xf numFmtId="201" fontId="8" fillId="5" borderId="4" xfId="0" applyNumberFormat="1" applyFont="1" applyFill="1" applyBorder="1" applyAlignment="1">
      <x:alignment vertical="center" wrapText="1"/>
    </x:xf>
    <x:xf numFmtId="201" fontId="8" fillId="6" borderId="4" xfId="0" applyNumberFormat="1" applyFont="1" applyFill="1" applyBorder="1" applyAlignment="1">
      <x:alignment vertical="center" wrapText="1"/>
    </x:xf>
    <x:xf numFmtId="202" fontId="8" fillId="6" borderId="4" xfId="0" applyNumberFormat="1" applyFont="1" applyFill="1" applyBorder="1" applyAlignment="1">
      <x:alignment vertical="center"/>
    </x:xf>
  </x:cellXfs>
  <x:cellStyles count="1">
    <x:cellStyle name="Normal" xfId="0"/>
  </x:cellStyles>
  <x:dxfs count="8">
    <x:dxf>
      <x:fill>
        <x:patternFill patternType="solid">
          <x:bgColor rgb="FFFFF4CC"/>
        </x:patternFill>
      </x:fill>
    </x:dxf>
    <x:dxf>
      <x:font>
        <x:b/>
        <x:color rgb="FF173A4F"/>
      </x:font>
      <x:fill>
        <x:patternFill patternType="solid">
          <x:bgColor rgb="FFE8F0FE"/>
        </x:patternFill>
      </x:fill>
    </x:dxf>
    <x:dxf>
      <x:font>
        <x:b/>
        <x:color rgb="FF2F855A"/>
      </x:font>
      <x:fill>
        <x:patternFill patternType="solid">
          <x:bgColor rgb="FFEAF4F1"/>
        </x:patternFill>
      </x:fill>
    </x:dxf>
    <x:dxf>
      <x:font>
        <x:b/>
        <x:color rgb="FF9E423C"/>
      </x:font>
      <x:fill>
        <x:patternFill patternType="solid">
          <x:bgColor rgb="FFFDECEC"/>
        </x:patternFill>
      </x:fill>
    </x:dxf>
    <x:dxf>
      <x:font>
        <x:b/>
        <x:color rgb="FF9E423C"/>
      </x:font>
      <x:fill>
        <x:patternFill patternType="solid">
          <x:bgColor rgb="FFFDECEC"/>
        </x:patternFill>
      </x:fill>
    </x:dxf>
    <x:dxf>
      <x:font>
        <x:b/>
        <x:color rgb="FF9E423C"/>
      </x:font>
      <x:fill>
        <x:patternFill patternType="solid">
          <x:bgColor rgb="FFFFF4CC"/>
        </x:patternFill>
      </x:fill>
    </x:dxf>
    <x:dxf>
      <x:font>
        <x:b/>
        <x:color rgb="FF9E423C"/>
      </x:font>
      <x:fill>
        <x:patternFill patternType="solid">
          <x:bgColor rgb="FFFDECEC"/>
        </x:patternFill>
      </x:fill>
    </x:dxf>
    <x:dxf>
      <x:font>
        <x:b/>
        <x:color rgb="FF9E423C"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e96b0661dd43ca" /><Relationship Type="http://schemas.openxmlformats.org/officeDocument/2006/relationships/theme" Target="/xl/theme/theme1.xml" Id="R280d8148c2e34ae8" /><Relationship Type="http://schemas.openxmlformats.org/officeDocument/2006/relationships/sharedStrings" Target="/xl/sharedStrings.xml" Id="R408a9f8378024d4f" /><Relationship Type="http://schemas.openxmlformats.org/officeDocument/2006/relationships/worksheet" Target="/xl/worksheets/sheet1.xml" Id="Rcb5d70b61000464f" /><Relationship Type="http://schemas.openxmlformats.org/officeDocument/2006/relationships/worksheet" Target="/xl/worksheets/sheet2.xml" Id="R4ac3c6bd4d3f4e9c" /><Relationship Type="http://schemas.openxmlformats.org/officeDocument/2006/relationships/worksheet" Target="/xl/worksheets/sheet3.xml" Id="Rfd65579f758b405c" /><Relationship Type="http://schemas.openxmlformats.org/officeDocument/2006/relationships/worksheet" Target="/xl/worksheets/sheet4.xml" Id="Raf0de84a7edb4286" /><Relationship Type="http://schemas.openxmlformats.org/officeDocument/2006/relationships/worksheet" Target="/xl/worksheets/sheet5.xml" Id="R2aa757dc623747b1" /><Relationship Type="http://schemas.openxmlformats.org/officeDocument/2006/relationships/worksheet" Target="/xl/worksheets/sheet6.xml" Id="R7f57e68f616c4ccb" /><Relationship Type="http://schemas.openxmlformats.org/officeDocument/2006/relationships/worksheet" Target="/xl/worksheets/sheet7.xml" Id="R7b3b9bcf295e4916" /><Relationship Type="http://schemas.openxmlformats.org/officeDocument/2006/relationships/worksheet" Target="/xl/worksheets/sheet8.xml" Id="R781a2142db104733" /><Relationship Type="http://schemas.openxmlformats.org/officeDocument/2006/relationships/worksheet" Target="/xl/worksheets/sheet9.xml" Id="R73b5b61ae85c4ae8" /><Relationship Type="http://schemas.openxmlformats.org/officeDocument/2006/relationships/worksheet" Target="/xl/worksheets/sheet10.xml" Id="R33a05f5b40d04fd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32" hidden="0" customWidth="1"/>
    <x:col min="3" max="3" width="5" hidden="0" customWidth="1"/>
    <x:col min="4" max="4" width="25" hidden="0" customWidth="1"/>
    <x:col min="5" max="5" width="1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6" customHeight="1">
      <x:c r="A1" s="5" t="str">
        <x:v>Painel de conclusão — Módulo 06</x:v>
      </x:c>
      <x:c r="B1" s="5" t="str">
        <x:v>Painel de conclusão — Módulo 06</x:v>
      </x:c>
      <x:c r="C1" s="5" t="str">
        <x:v>Painel de conclusão — Módulo 06</x:v>
      </x:c>
      <x:c r="D1" s="5" t="str">
        <x:v>Painel de conclusão — Módulo 06</x:v>
      </x:c>
      <x:c r="E1" s="5" t="str">
        <x:v>Painel de conclusão — Módulo 06</x:v>
      </x:c>
      <x:c r="F1" s="5" t="str">
        <x:v>Painel de conclusão — Módulo 06</x:v>
      </x:c>
      <x:c r="G1" s="5" t="str">
        <x:v>Painel de conclusão — Módulo 06</x:v>
      </x:c>
      <x:c r="H1" s="5" t="str">
        <x:v>Painel de conclusão — Módulo 06</x:v>
      </x:c>
    </x:row>
    <x:row r="2" ht="36" customHeight="1">
      <x:c r="A2" s="5" t="str">
        <x:v>Painel de conclusão — Módulo 06</x:v>
      </x:c>
      <x:c r="B2" s="5" t="str">
        <x:v>Painel de conclusão — Módulo 06</x:v>
      </x:c>
      <x:c r="C2" s="5" t="str">
        <x:v>Painel de conclusão — Módulo 06</x:v>
      </x:c>
      <x:c r="D2" s="5" t="str">
        <x:v>Painel de conclusão — Módulo 06</x:v>
      </x:c>
      <x:c r="E2" s="5" t="str">
        <x:v>Painel de conclusão — Módulo 06</x:v>
      </x:c>
      <x:c r="F2" s="5" t="str">
        <x:v>Painel de conclusão — Módulo 06</x:v>
      </x:c>
      <x:c r="G2" s="5" t="str">
        <x:v>Painel de conclusão — Módulo 06</x:v>
      </x:c>
      <x:c r="H2" s="5" t="str">
        <x:v>Painel de conclusão — Módulo 06</x:v>
      </x:c>
    </x:row>
    <x:row r="3" ht="30" customHeight="1">
      <x:c r="A3" s="9" t="str">
        <x:v>Síntese do limite por anulação. A classificação completa de tipos e recursos deve ser concluída nas abas Conceitos, Atividades e Atos.</x:v>
      </x:c>
      <x:c r="B3" s="9" t="str">
        <x:v>Síntese do limite por anulação. A classificação completa de tipos e recursos deve ser concluída nas abas Conceitos, Atividades e Atos.</x:v>
      </x:c>
      <x:c r="C3" s="9" t="str">
        <x:v>Síntese do limite por anulação. A classificação completa de tipos e recursos deve ser concluída nas abas Conceitos, Atividades e Atos.</x:v>
      </x:c>
      <x:c r="D3" s="9" t="str">
        <x:v>Síntese do limite por anulação. A classificação completa de tipos e recursos deve ser concluída nas abas Conceitos, Atividades e Atos.</x:v>
      </x:c>
      <x:c r="E3" s="9" t="str">
        <x:v>Síntese do limite por anulação. A classificação completa de tipos e recursos deve ser concluída nas abas Conceitos, Atividades e Atos.</x:v>
      </x:c>
      <x:c r="F3" s="9" t="str">
        <x:v>Síntese do limite por anulação. A classificação completa de tipos e recursos deve ser concluída nas abas Conceitos, Atividades e Atos.</x:v>
      </x:c>
      <x:c r="G3" s="9" t="str">
        <x:v>Síntese do limite por anulação. A classificação completa de tipos e recursos deve ser concluída nas abas Conceitos, Atividades e Atos.</x:v>
      </x:c>
      <x:c r="H3" s="9" t="str">
        <x:v>Síntese do limite por anulação. A classificação completa de tipos e recursos deve ser concluída nas abas Conceitos, Atividades e Atos.</x:v>
      </x:c>
    </x:row>
    <x:row r="4">
      <x:c r="A4" s="64"/>
      <x:c r="B4" s="64"/>
      <x:c r="C4" s="64"/>
      <x:c r="D4" s="64"/>
      <x:c r="E4" s="64"/>
      <x:c r="F4" s="64"/>
      <x:c r="G4" s="64"/>
      <x:c r="H4" s="64"/>
    </x:row>
    <x:row r="5" ht="24" customHeight="1">
      <x:c r="A5" s="48" t="str">
        <x:v>Ente / exercício</x:v>
      </x:c>
      <x:c r="B5" s="65" t="str">
        <x:f>Parametros!B5&amp;" · "&amp;Parametros!B6</x:f>
        <x:v>Município — caso didático · 2026</x:v>
      </x:c>
      <x:c r="C5" s="64"/>
      <x:c r="D5" s="15" t="str">
        <x:v>Controles que exigem revisão</x:v>
      </x:c>
      <x:c r="E5" s="16" t="str">
        <x:v>Controles que exigem revisão</x:v>
      </x:c>
      <x:c r="F5" s="16" t="str">
        <x:v>Controles que exigem revisão</x:v>
      </x:c>
      <x:c r="G5" s="16" t="str">
        <x:v>Controles que exigem revisão</x:v>
      </x:c>
      <x:c r="H5" s="17" t="str">
        <x:v>Controles que exigem revisão</x:v>
      </x:c>
    </x:row>
    <x:row r="6">
      <x:c r="A6" s="48" t="str">
        <x:v>Limite inicial</x:v>
      </x:c>
      <x:c r="B6" s="66" t="n">
        <x:f>Parametros!B9</x:f>
        <x:v>20000000</x:v>
      </x:c>
      <x:c r="C6" s="64"/>
      <x:c r="D6" s="42" t="str">
        <x:v>Controle</x:v>
      </x:c>
      <x:c r="E6" s="42" t="str">
        <x:v>Resultado</x:v>
      </x:c>
      <x:c r="F6" s="42" t="str">
        <x:v>Ação</x:v>
      </x:c>
      <x:c r="G6" s="42" t="str"/>
      <x:c r="H6" s="42" t="str"/>
    </x:row>
    <x:row r="7" ht="32" customHeight="1">
      <x:c r="A7" s="48" t="str">
        <x:v>Limite final</x:v>
      </x:c>
      <x:c r="B7" s="66" t="n">
        <x:f>Parametros!E8</x:f>
        <x:v>20000000</x:v>
      </x:c>
      <x:c r="C7" s="64"/>
      <x:c r="D7" s="57" t="str">
        <x:v>Atos com alertas</x:v>
      </x:c>
      <x:c r="E7" s="59" t="n">
        <x:f>COUNTIF(Atos!O7:O56,"?*")</x:f>
        <x:v>0</x:v>
      </x:c>
      <x:c r="F7" s="67" t="str">
        <x:v>Resolver os alertas da coluna O de Atos.</x:v>
      </x:c>
      <x:c r="G7" s="67" t="str"/>
      <x:c r="H7" s="67" t="str"/>
    </x:row>
    <x:row r="8" ht="32" customHeight="1">
      <x:c r="A8" s="48" t="str">
        <x:v>Consumo computado</x:v>
      </x:c>
      <x:c r="B8" s="66" t="n">
        <x:f>SUM(Calculo!D7:D56)</x:f>
        <x:v>21500000</x:v>
      </x:c>
      <x:c r="C8" s="64"/>
      <x:c r="D8" s="57" t="str">
        <x:v>Publicação pendente</x:v>
      </x:c>
      <x:c r="E8" s="59" t="n">
        <x:f>COUNTIF(Atos!O7:O56,"*Publicação pendente*")</x:f>
        <x:v>0</x:v>
      </x:c>
      <x:c r="F8" s="67" t="str">
        <x:v>Conferir Diário Oficial e tempestividade.</x:v>
      </x:c>
      <x:c r="G8" s="67" t="str"/>
      <x:c r="H8" s="67" t="str"/>
    </x:row>
    <x:row r="9" ht="32" customHeight="1">
      <x:c r="A9" s="48" t="str">
        <x:v>Margem final</x:v>
      </x:c>
      <x:c r="B9" s="66" t="n">
        <x:f>B7-B8</x:f>
        <x:v>-1500000</x:v>
      </x:c>
      <x:c r="C9" s="64"/>
      <x:c r="D9" s="57" t="str">
        <x:v>Autorização pendente</x:v>
      </x:c>
      <x:c r="E9" s="59" t="n">
        <x:f>COUNTIF(Atos!O7:O56,"*Autorização pendente*")</x:f>
        <x:v>0</x:v>
      </x:c>
      <x:c r="F9" s="67" t="str">
        <x:v>Obter LOA/lei específica em inteiro teor.</x:v>
      </x:c>
      <x:c r="G9" s="67" t="str"/>
      <x:c r="H9" s="67" t="str"/>
    </x:row>
    <x:row r="10" ht="32" customHeight="1">
      <x:c r="A10" s="48" t="str">
        <x:v>Percentual consumido</x:v>
      </x:c>
      <x:c r="B10" s="68" t="n">
        <x:f>IFERROR(B8/B7,0)</x:f>
        <x:v>1.075</x:v>
      </x:c>
      <x:c r="C10" s="64"/>
      <x:c r="D10" s="57" t="str">
        <x:v>Diferença contábil</x:v>
      </x:c>
      <x:c r="E10" s="59" t="n">
        <x:f>COUNTIF(Atos!O7:O56,"*Divergência contábil*")</x:f>
        <x:v>0</x:v>
      </x:c>
      <x:c r="F10" s="67" t="str">
        <x:v>Conciliar decreto, demonstrativo e razão.</x:v>
      </x:c>
      <x:c r="G10" s="67" t="str"/>
      <x:c r="H10" s="67" t="str"/>
    </x:row>
    <x:row r="11" ht="32" customHeight="1">
      <x:c r="A11" s="48" t="str">
        <x:v>Primeiro ato excedido</x:v>
      </x:c>
      <x:c r="B11" s="65" t="str">
        <x:f>IFERROR(INDEX(Calculo!C7:C56,MATCH("EXCEDIDO",Calculo!H7:H56,0)),"Não identificado")</x:f>
        <x:v>Decreto 411/2026</x:v>
      </x:c>
      <x:c r="C11" s="64"/>
      <x:c r="D11" s="57" t="str">
        <x:v>Datas fora de ordem</x:v>
      </x:c>
      <x:c r="E11" s="59" t="n">
        <x:f>COUNTIF(Calculo!I7:I56,"Data fora de ordem")</x:f>
        <x:v>0</x:v>
      </x:c>
      <x:c r="F11" s="67" t="str">
        <x:v>Reordenar Atos para preservar a cronologia.</x:v>
      </x:c>
      <x:c r="G11" s="67" t="str"/>
      <x:c r="H11" s="67" t="str"/>
    </x:row>
    <x:row r="12">
      <x:c r="A12" s="48" t="str">
        <x:v>Situação</x:v>
      </x:c>
      <x:c r="B12" s="65" t="str">
        <x:f>IF(B11&lt;&gt;"Não identificado",IF(AND(Parametros!B12&lt;&gt;"",INDEX(Calculo!B7:B56,MATCH("EXCEDIDO",Calculo!H7:H56,0))&lt;Parametros!B12,B9&gt;=0),"EXCESSO HISTÓRICO","LIMITE EXCEDIDO"),IF(COUNTA(Atos!C7:C56)=0,"INCONCLUSIVO","DENTRO DO LIMITE ARITMÉTICO"))</x:f>
        <x:v>LIMITE EXCEDIDO</x:v>
      </x:c>
      <x:c r="C12" s="64"/>
      <x:c r="D12" s="64"/>
      <x:c r="E12" s="64"/>
      <x:c r="F12" s="64"/>
      <x:c r="G12" s="64"/>
      <x:c r="H12" s="64"/>
    </x:row>
    <x:row r="13">
      <x:c r="A13" s="64"/>
      <x:c r="B13" s="64"/>
      <x:c r="C13" s="64"/>
      <x:c r="D13" s="64"/>
      <x:c r="E13" s="64"/>
      <x:c r="F13" s="64"/>
      <x:c r="G13" s="64"/>
      <x:c r="H13" s="64"/>
    </x:row>
    <x:row r="14">
      <x:c r="A14" s="64"/>
      <x:c r="B14" s="64"/>
      <x:c r="C14" s="64"/>
      <x:c r="D14" s="64"/>
      <x:c r="E14" s="64"/>
      <x:c r="F14" s="64"/>
      <x:c r="G14" s="64"/>
      <x:c r="H14" s="64"/>
    </x:row>
    <x:row r="15">
      <x:c r="A15" s="64"/>
      <x:c r="B15" s="64"/>
      <x:c r="C15" s="64"/>
      <x:c r="D15" s="64"/>
      <x:c r="E15" s="64"/>
      <x:c r="F15" s="64"/>
      <x:c r="G15" s="64"/>
      <x:c r="H15" s="64"/>
    </x:row>
    <x:row r="16" ht="24" customHeight="1">
      <x:c r="A16" s="15" t="str">
        <x:v>Leitura da conclusão</x:v>
      </x:c>
      <x:c r="B16" s="16" t="str">
        <x:v>Leitura da conclusão</x:v>
      </x:c>
      <x:c r="C16" s="16" t="str">
        <x:v>Leitura da conclusão</x:v>
      </x:c>
      <x:c r="D16" s="16" t="str">
        <x:v>Leitura da conclusão</x:v>
      </x:c>
      <x:c r="E16" s="16" t="str">
        <x:v>Leitura da conclusão</x:v>
      </x:c>
      <x:c r="F16" s="16" t="str">
        <x:v>Leitura da conclusão</x:v>
      </x:c>
      <x:c r="G16" s="16" t="str">
        <x:v>Leitura da conclusão</x:v>
      </x:c>
      <x:c r="H16" s="17" t="str">
        <x:v>Leitura da conclusão</x:v>
      </x:c>
    </x:row>
    <x:row r="17">
      <x:c r="A17" s="22" t="str">
        <x:f>"Consumo computado por anulação: R$ "&amp;ROUND(B8,2)&amp;". Limite final: R$ "&amp;ROUND(B7,2)&amp;". Situação: "&amp;B12&amp;". Primeiro ato excedido: "&amp;B11&amp;". A conclusão aritmética depende da classificação da espécie, do recurso para abertura, da autorização, da vigência, da publicidade e da contabilidade."</x:f>
        <x:v>Consumo computado por anulação: R$ 21500000. Limite final: R$ 20000000. Situação: LIMITE EXCEDIDO. Primeiro ato excedido: Decreto 411/2026. A conclusão aritmética depende da classificação da espécie, do recurso para abertura, da autorização, da vigência, da publicidade e da contabilidade.</x:v>
      </x:c>
      <x:c r="B17" s="22"/>
      <x:c r="C17" s="22"/>
      <x:c r="D17" s="22"/>
      <x:c r="E17" s="22"/>
      <x:c r="F17" s="22"/>
      <x:c r="G17" s="22"/>
      <x:c r="H17" s="22"/>
    </x:row>
    <x:row r="18">
      <x:c r="A18" s="22"/>
      <x:c r="B18" s="22"/>
      <x:c r="C18" s="22"/>
      <x:c r="D18" s="22"/>
      <x:c r="E18" s="22"/>
      <x:c r="F18" s="22"/>
      <x:c r="G18" s="22"/>
      <x:c r="H18" s="22"/>
    </x:row>
    <x:row r="19">
      <x:c r="A19" s="22"/>
      <x:c r="B19" s="22"/>
      <x:c r="C19" s="22"/>
      <x:c r="D19" s="22"/>
      <x:c r="E19" s="22"/>
      <x:c r="F19" s="22"/>
      <x:c r="G19" s="22"/>
      <x:c r="H19" s="22"/>
    </x:row>
    <x:row r="20">
      <x:c r="A20" s="22"/>
      <x:c r="B20" s="22"/>
      <x:c r="C20" s="22"/>
      <x:c r="D20" s="22"/>
      <x:c r="E20" s="22"/>
      <x:c r="F20" s="22"/>
      <x:c r="G20" s="22"/>
      <x:c r="H20" s="22"/>
    </x:row>
    <x:row r="21">
      <x:c r="A21" s="22"/>
      <x:c r="B21" s="22"/>
      <x:c r="C21" s="22"/>
      <x:c r="D21" s="22"/>
      <x:c r="E21" s="22"/>
      <x:c r="F21" s="22"/>
      <x:c r="G21" s="22"/>
      <x:c r="H21" s="22"/>
    </x:row>
  </x:sheetData>
  <x:mergeCells>
    <x:mergeCell ref="A1:H2"/>
    <x:mergeCell ref="A3:H3"/>
    <x:mergeCell ref="D5:H5"/>
    <x:mergeCell ref="F6:H6"/>
    <x:mergeCell ref="F7:H7"/>
    <x:mergeCell ref="F8:H8"/>
    <x:mergeCell ref="F9:H9"/>
    <x:mergeCell ref="F10:H10"/>
    <x:mergeCell ref="F11:H11"/>
    <x:mergeCell ref="A16:H16"/>
    <x:mergeCell ref="A17:H21"/>
  </x:mergeCells>
  <x:conditionalFormatting sqref="B12:B12">
    <x:cfRule type="expression" dxfId="6" priority="1">
      <x:formula>OR(B12="LIMITE EXCEDIDO",B12="EXCESSO HISTÓRICO")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6" customHeight="1">
      <x:c r="A1" s="5" t="str">
        <x:v>Módulo 06 — Alterações Orçamentárias e Créditos Adicionais</x:v>
      </x:c>
      <x:c r="B1" s="5" t="str">
        <x:v>Módulo 06 — Alterações Orçamentárias e Créditos Adicionais</x:v>
      </x:c>
      <x:c r="C1" s="5" t="str">
        <x:v>Módulo 06 — Alterações Orçamentárias e Créditos Adicionais</x:v>
      </x:c>
      <x:c r="D1" s="5" t="str">
        <x:v>Módulo 06 — Alterações Orçamentárias e Créditos Adicionais</x:v>
      </x:c>
      <x:c r="E1" s="5" t="str">
        <x:v>Módulo 06 — Alterações Orçamentárias e Créditos Adicionais</x:v>
      </x:c>
      <x:c r="F1" s="5" t="str">
        <x:v>Módulo 06 — Alterações Orçamentárias e Créditos Adicionais</x:v>
      </x:c>
      <x:c r="G1" s="5" t="str">
        <x:v>Módulo 06 — Alterações Orçamentárias e Créditos Adicionais</x:v>
      </x:c>
      <x:c r="H1" s="5" t="str">
        <x:v>Módulo 06 — Alterações Orçamentárias e Créditos Adicionais</x:v>
      </x:c>
    </x:row>
    <x:row r="2" ht="36" customHeight="1">
      <x:c r="A2" s="5" t="str">
        <x:v>Módulo 06 — Alterações Orçamentárias e Créditos Adicionais</x:v>
      </x:c>
      <x:c r="B2" s="5" t="str">
        <x:v>Módulo 06 — Alterações Orçamentárias e Créditos Adicionais</x:v>
      </x:c>
      <x:c r="C2" s="5" t="str">
        <x:v>Módulo 06 — Alterações Orçamentárias e Créditos Adicionais</x:v>
      </x:c>
      <x:c r="D2" s="5" t="str">
        <x:v>Módulo 06 — Alterações Orçamentárias e Créditos Adicionais</x:v>
      </x:c>
      <x:c r="E2" s="5" t="str">
        <x:v>Módulo 06 — Alterações Orçamentárias e Créditos Adicionais</x:v>
      </x:c>
      <x:c r="F2" s="5" t="str">
        <x:v>Módulo 06 — Alterações Orçamentárias e Créditos Adicionais</x:v>
      </x:c>
      <x:c r="G2" s="5" t="str">
        <x:v>Módulo 06 — Alterações Orçamentárias e Créditos Adicionais</x:v>
      </x:c>
      <x:c r="H2" s="5" t="str">
        <x:v>Módulo 06 — Alterações Orçamentárias e Créditos Adicionais</x:v>
      </x:c>
    </x:row>
    <x:row r="3" ht="30" customHeight="1">
      <x:c r="A3" s="9" t="str">
        <x:v>Papel de trabalho para classificar espécies e recursos, executar atividades, reconstruir o limite por anulação, conciliar e responder.</x:v>
      </x:c>
      <x:c r="B3" s="9" t="str">
        <x:v>Papel de trabalho para classificar espécies e recursos, executar atividades, reconstruir o limite por anulação, conciliar e responder.</x:v>
      </x:c>
      <x:c r="C3" s="9" t="str">
        <x:v>Papel de trabalho para classificar espécies e recursos, executar atividades, reconstruir o limite por anulação, conciliar e responder.</x:v>
      </x:c>
      <x:c r="D3" s="9" t="str">
        <x:v>Papel de trabalho para classificar espécies e recursos, executar atividades, reconstruir o limite por anulação, conciliar e responder.</x:v>
      </x:c>
      <x:c r="E3" s="9" t="str">
        <x:v>Papel de trabalho para classificar espécies e recursos, executar atividades, reconstruir o limite por anulação, conciliar e responder.</x:v>
      </x:c>
      <x:c r="F3" s="9" t="str">
        <x:v>Papel de trabalho para classificar espécies e recursos, executar atividades, reconstruir o limite por anulação, conciliar e responder.</x:v>
      </x:c>
      <x:c r="G3" s="9" t="str">
        <x:v>Papel de trabalho para classificar espécies e recursos, executar atividades, reconstruir o limite por anulação, conciliar e responder.</x:v>
      </x:c>
      <x:c r="H3" s="9" t="str">
        <x:v>Papel de trabalho para classificar espécies e recursos, executar atividades, reconstruir o limite por anulação, conciliar e responder.</x:v>
      </x:c>
    </x:row>
    <x:row r="4">
      <x:c r="A4" s="64"/>
      <x:c r="B4" s="64"/>
      <x:c r="C4" s="64"/>
      <x:c r="D4" s="64"/>
      <x:c r="E4" s="64"/>
      <x:c r="F4" s="64"/>
      <x:c r="G4" s="64"/>
      <x:c r="H4" s="64"/>
    </x:row>
    <x:row r="5" ht="24" customHeight="1">
      <x:c r="A5" s="15" t="str">
        <x:v>Fluxo de uso</x:v>
      </x:c>
      <x:c r="B5" s="16" t="str">
        <x:v>Fluxo de uso</x:v>
      </x:c>
      <x:c r="C5" s="16" t="str">
        <x:v>Fluxo de uso</x:v>
      </x:c>
      <x:c r="D5" s="16" t="str">
        <x:v>Fluxo de uso</x:v>
      </x:c>
      <x:c r="E5" s="16" t="str">
        <x:v>Fluxo de uso</x:v>
      </x:c>
      <x:c r="F5" s="16" t="str">
        <x:v>Fluxo de uso</x:v>
      </x:c>
      <x:c r="G5" s="16" t="str">
        <x:v>Fluxo de uso</x:v>
      </x:c>
      <x:c r="H5" s="17" t="str">
        <x:v>Fluxo de uso</x:v>
      </x:c>
    </x:row>
    <x:row r="6">
      <x:c r="A6" s="22" t="str">
        <x:v>1) Leia Conceitos. 2) Execute ou selecione os roteiros de Atividades. 3) Transcreva a LOA/LDO em Parametros. 4) Cadastre os atos em ordem cronológica e classifique espécie, autorização e recurso. 5) Separe o valor bruto da parcela por anulação. 6) Revise “Computar?” e os alertas. 7) Confira Calculo e o primeiro excesso. 8) Concilie publicação e contabilidade. 9) Edite Resposta. Células amarelas são entradas; azuis contêm fórmulas.</x:v>
      </x:c>
      <x:c r="B6" s="22"/>
      <x:c r="C6" s="22"/>
      <x:c r="D6" s="22"/>
      <x:c r="E6" s="22"/>
      <x:c r="F6" s="22"/>
      <x:c r="G6" s="22"/>
      <x:c r="H6" s="22"/>
    </x:row>
    <x:row r="7">
      <x:c r="A7" s="22"/>
      <x:c r="B7" s="22"/>
      <x:c r="C7" s="22"/>
      <x:c r="D7" s="22"/>
      <x:c r="E7" s="22"/>
      <x:c r="F7" s="22"/>
      <x:c r="G7" s="22"/>
      <x:c r="H7" s="22"/>
    </x:row>
    <x:row r="8">
      <x:c r="A8" s="22"/>
      <x:c r="B8" s="22"/>
      <x:c r="C8" s="22"/>
      <x:c r="D8" s="22"/>
      <x:c r="E8" s="22"/>
      <x:c r="F8" s="22"/>
      <x:c r="G8" s="22"/>
      <x:c r="H8" s="22"/>
    </x:row>
    <x:row r="9">
      <x:c r="A9" s="22"/>
      <x:c r="B9" s="22"/>
      <x:c r="C9" s="22"/>
      <x:c r="D9" s="22"/>
      <x:c r="E9" s="22"/>
      <x:c r="F9" s="22"/>
      <x:c r="G9" s="22"/>
      <x:c r="H9" s="22"/>
    </x:row>
    <x:row r="10">
      <x:c r="A10" s="22"/>
      <x:c r="B10" s="22"/>
      <x:c r="C10" s="22"/>
      <x:c r="D10" s="22"/>
      <x:c r="E10" s="22"/>
      <x:c r="F10" s="22"/>
      <x:c r="G10" s="22"/>
      <x:c r="H10" s="22"/>
    </x:row>
    <x:row r="11">
      <x:c r="A11" s="22"/>
      <x:c r="B11" s="22"/>
      <x:c r="C11" s="22"/>
      <x:c r="D11" s="22"/>
      <x:c r="E11" s="22"/>
      <x:c r="F11" s="22"/>
      <x:c r="G11" s="22"/>
      <x:c r="H11" s="22"/>
    </x:row>
    <x:row r="12">
      <x:c r="A12" s="64"/>
      <x:c r="B12" s="64"/>
      <x:c r="C12" s="64"/>
      <x:c r="D12" s="64"/>
      <x:c r="E12" s="64"/>
      <x:c r="F12" s="64"/>
      <x:c r="G12" s="64"/>
      <x:c r="H12" s="64"/>
    </x:row>
    <x:row r="13">
      <x:c r="A13" s="64"/>
      <x:c r="B13" s="64"/>
      <x:c r="C13" s="64"/>
      <x:c r="D13" s="64"/>
      <x:c r="E13" s="64"/>
      <x:c r="F13" s="64"/>
      <x:c r="G13" s="64"/>
      <x:c r="H13" s="64"/>
    </x:row>
    <x:row r="14" ht="24" customHeight="1">
      <x:c r="A14" s="15" t="str">
        <x:v>Regra operacional</x:v>
      </x:c>
      <x:c r="B14" s="16" t="str">
        <x:v>Regra operacional</x:v>
      </x:c>
      <x:c r="C14" s="16" t="str">
        <x:v>Regra operacional</x:v>
      </x:c>
      <x:c r="D14" s="16" t="str">
        <x:v>Regra operacional</x:v>
      </x:c>
      <x:c r="E14" s="16" t="str">
        <x:v>Regra operacional</x:v>
      </x:c>
      <x:c r="F14" s="16" t="str">
        <x:v>Regra operacional</x:v>
      </x:c>
      <x:c r="G14" s="16" t="str">
        <x:v>Regra operacional</x:v>
      </x:c>
      <x:c r="H14" s="17" t="str">
        <x:v>Regra operacional</x:v>
      </x:c>
    </x:row>
    <x:row r="15">
      <x:c r="A15" s="27" t="str">
        <x:v>Consumo do limite genérico = soma das parcelas por anulação dos créditos suplementares que utilizam a autorização genérica da LOA. Reserva de contingência, quando cancelada, é anulação; transferência/convênio precisa ser reclassificado conforme o ingresso; reabertura não é novo recurso. Lei posterior vale somente desde a vigência. Créditos especiais/extraordinários, QDD e realocações seguem trilha própria.</x:v>
      </x:c>
      <x:c r="B15" s="27"/>
      <x:c r="C15" s="27"/>
      <x:c r="D15" s="27"/>
      <x:c r="E15" s="27"/>
      <x:c r="F15" s="27"/>
      <x:c r="G15" s="27"/>
      <x:c r="H15" s="27"/>
    </x:row>
    <x:row r="16">
      <x:c r="A16" s="27"/>
      <x:c r="B16" s="27"/>
      <x:c r="C16" s="27"/>
      <x:c r="D16" s="27"/>
      <x:c r="E16" s="27"/>
      <x:c r="F16" s="27"/>
      <x:c r="G16" s="27"/>
      <x:c r="H16" s="27"/>
    </x:row>
    <x:row r="17">
      <x:c r="A17" s="27"/>
      <x:c r="B17" s="27"/>
      <x:c r="C17" s="27"/>
      <x:c r="D17" s="27"/>
      <x:c r="E17" s="27"/>
      <x:c r="F17" s="27"/>
      <x:c r="G17" s="27"/>
      <x:c r="H17" s="27"/>
    </x:row>
    <x:row r="18">
      <x:c r="A18" s="27"/>
      <x:c r="B18" s="27"/>
      <x:c r="C18" s="27"/>
      <x:c r="D18" s="27"/>
      <x:c r="E18" s="27"/>
      <x:c r="F18" s="27"/>
      <x:c r="G18" s="27"/>
      <x:c r="H18" s="27"/>
    </x:row>
    <x:row r="19">
      <x:c r="A19" s="27"/>
      <x:c r="B19" s="27"/>
      <x:c r="C19" s="27"/>
      <x:c r="D19" s="27"/>
      <x:c r="E19" s="27"/>
      <x:c r="F19" s="27"/>
      <x:c r="G19" s="27"/>
      <x:c r="H19" s="27"/>
    </x:row>
    <x:row r="20">
      <x:c r="A20" s="64"/>
      <x:c r="B20" s="64"/>
      <x:c r="C20" s="64"/>
      <x:c r="D20" s="64"/>
      <x:c r="E20" s="64"/>
      <x:c r="F20" s="64"/>
      <x:c r="G20" s="64"/>
      <x:c r="H20" s="64"/>
    </x:row>
    <x:row r="21">
      <x:c r="A21" s="64"/>
      <x:c r="B21" s="64"/>
      <x:c r="C21" s="64"/>
      <x:c r="D21" s="64"/>
      <x:c r="E21" s="64"/>
      <x:c r="F21" s="64"/>
      <x:c r="G21" s="64"/>
      <x:c r="H21" s="64"/>
    </x:row>
    <x:row r="22" ht="24" customHeight="1">
      <x:c r="A22" s="15" t="str">
        <x:v>Resultado técnico possível</x:v>
      </x:c>
      <x:c r="B22" s="16" t="str">
        <x:v>Resultado técnico possível</x:v>
      </x:c>
      <x:c r="C22" s="16" t="str">
        <x:v>Resultado técnico possível</x:v>
      </x:c>
      <x:c r="D22" s="16" t="str">
        <x:v>Resultado técnico possível</x:v>
      </x:c>
      <x:c r="E22" s="16" t="str">
        <x:v>Resultado técnico possível</x:v>
      </x:c>
      <x:c r="F22" s="16" t="str">
        <x:v>Resultado técnico possível</x:v>
      </x:c>
      <x:c r="G22" s="16" t="str">
        <x:v>Resultado técnico possível</x:v>
      </x:c>
      <x:c r="H22" s="17" t="str">
        <x:v>Resultado técnico possível</x:v>
      </x:c>
    </x:row>
    <x:row r="23" ht="34" customHeight="1">
      <x:c r="A23" s="31" t="str">
        <x:v>Dentro do limite</x:v>
      </x:c>
      <x:c r="B23" s="67" t="str">
        <x:v>Sem excesso aritmético; validar autorização, publicação e contabilização.</x:v>
      </x:c>
      <x:c r="C23" s="67" t="str"/>
      <x:c r="D23" s="67" t="str"/>
      <x:c r="E23" s="67" t="str"/>
      <x:c r="F23" s="67" t="str"/>
      <x:c r="G23" s="67" t="str"/>
      <x:c r="H23" s="67" t="str"/>
    </x:row>
    <x:row r="24" ht="34" customHeight="1">
      <x:c r="A24" s="31" t="str">
        <x:v>Limite excedido</x:v>
      </x:c>
      <x:c r="B24" s="67" t="str">
        <x:v>Identificar primeiro ato, data, valor excedido e atos posteriores.</x:v>
      </x:c>
      <x:c r="C24" s="67" t="str"/>
      <x:c r="D24" s="67" t="str"/>
      <x:c r="E24" s="67" t="str"/>
      <x:c r="F24" s="67" t="str"/>
      <x:c r="G24" s="67" t="str"/>
      <x:c r="H24" s="67" t="str"/>
    </x:row>
    <x:row r="25" ht="34" customHeight="1">
      <x:c r="A25" s="31" t="str">
        <x:v>Excesso histórico</x:v>
      </x:c>
      <x:c r="B25" s="67" t="str">
        <x:v>Lei posterior pode elevar o teto final, mas não apaga excesso anterior à vigência.</x:v>
      </x:c>
      <x:c r="C25" s="67" t="str"/>
      <x:c r="D25" s="67" t="str"/>
      <x:c r="E25" s="67" t="str"/>
      <x:c r="F25" s="67" t="str"/>
      <x:c r="G25" s="67" t="str"/>
      <x:c r="H25" s="67" t="str"/>
    </x:row>
    <x:row r="26" ht="34" customHeight="1">
      <x:c r="A26" s="31" t="str">
        <x:v>Inconclusivo</x:v>
      </x:c>
      <x:c r="B26" s="67" t="str">
        <x:v>Falta de base, lei, fonte, data ou demonstrativo impede conclusão segura.</x:v>
      </x:c>
      <x:c r="C26" s="67" t="str"/>
      <x:c r="D26" s="67" t="str"/>
      <x:c r="E26" s="67" t="str"/>
      <x:c r="F26" s="67" t="str"/>
      <x:c r="G26" s="67" t="str"/>
      <x:c r="H26" s="67" t="str"/>
    </x:row>
    <x:row r="27" ht="34" customHeight="1">
      <x:c r="A27" s="31" t="str">
        <x:v>Classificação controvertida</x:v>
      </x:c>
      <x:c r="B27" s="67" t="str">
        <x:v>QDD ou realocação depende da substância do ato e da legislação local.</x:v>
      </x:c>
      <x:c r="C27" s="67" t="str"/>
      <x:c r="D27" s="67" t="str"/>
      <x:c r="E27" s="67" t="str"/>
      <x:c r="F27" s="67" t="str"/>
      <x:c r="G27" s="67" t="str"/>
      <x:c r="H27" s="67" t="str"/>
    </x:row>
  </x:sheetData>
  <x:mergeCells>
    <x:mergeCell ref="A1:H2"/>
    <x:mergeCell ref="A3:H3"/>
    <x:mergeCell ref="A5:H5"/>
    <x:mergeCell ref="A6:H11"/>
    <x:mergeCell ref="A14:H14"/>
    <x:mergeCell ref="A15:H19"/>
    <x:mergeCell ref="A22:H22"/>
    <x:mergeCell ref="B23:H23"/>
    <x:mergeCell ref="B24:H24"/>
    <x:mergeCell ref="B25:H25"/>
    <x:mergeCell ref="B26:H26"/>
    <x:mergeCell ref="B27:H2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2" hidden="0" customWidth="1"/>
    <x:col min="3" max="3" width="43" hidden="0" customWidth="1"/>
    <x:col min="4" max="4" width="44" hidden="0" customWidth="1"/>
    <x:col min="5" max="5" width="23" hidden="0" customWidth="1"/>
    <x:col min="6" max="6" width="12" hidden="0" customWidth="1"/>
    <x:col min="7" max="7" width="4" hidden="0" customWidth="1"/>
    <x:col min="8" max="8" width="4" hidden="0" customWidth="1"/>
  </x:cols>
  <x:sheetData>
    <x:row r="1" ht="36" customHeight="1">
      <x:c r="A1" s="5" t="str">
        <x:v>Definições, tipos e recursos para abertura</x:v>
      </x:c>
      <x:c r="B1" s="5" t="str">
        <x:v>Definições, tipos e recursos para abertura</x:v>
      </x:c>
      <x:c r="C1" s="5" t="str">
        <x:v>Definições, tipos e recursos para abertura</x:v>
      </x:c>
      <x:c r="D1" s="5" t="str">
        <x:v>Definições, tipos e recursos para abertura</x:v>
      </x:c>
      <x:c r="E1" s="5" t="str">
        <x:v>Definições, tipos e recursos para abertura</x:v>
      </x:c>
      <x:c r="F1" s="5" t="str">
        <x:v>Definições, tipos e recursos para abertura</x:v>
      </x:c>
      <x:c r="G1" s="5" t="str">
        <x:v>Definições, tipos e recursos para abertura</x:v>
      </x:c>
      <x:c r="H1" s="5" t="str">
        <x:v>Definições, tipos e recursos para abertura</x:v>
      </x:c>
    </x:row>
    <x:row r="2" ht="36" customHeight="1">
      <x:c r="A2" s="5" t="str">
        <x:v>Definições, tipos e recursos para abertura</x:v>
      </x:c>
      <x:c r="B2" s="5" t="str">
        <x:v>Definições, tipos e recursos para abertura</x:v>
      </x:c>
      <x:c r="C2" s="5" t="str">
        <x:v>Definições, tipos e recursos para abertura</x:v>
      </x:c>
      <x:c r="D2" s="5" t="str">
        <x:v>Definições, tipos e recursos para abertura</x:v>
      </x:c>
      <x:c r="E2" s="5" t="str">
        <x:v>Definições, tipos e recursos para abertura</x:v>
      </x:c>
      <x:c r="F2" s="5" t="str">
        <x:v>Definições, tipos e recursos para abertura</x:v>
      </x:c>
      <x:c r="G2" s="5" t="str">
        <x:v>Definições, tipos e recursos para abertura</x:v>
      </x:c>
      <x:c r="H2" s="5" t="str">
        <x:v>Definições, tipos e recursos para abertura</x:v>
      </x:c>
    </x:row>
    <x:row r="3" ht="30" customHeight="1">
      <x:c r="A3" s="9" t="str">
        <x:v>Use a substância da operação. “Recurso para abertura” do art. 43 não é sinônimo do código de Fonte/Destinação da STN.</x:v>
      </x:c>
      <x:c r="B3" s="9" t="str">
        <x:v>Use a substância da operação. “Recurso para abertura” do art. 43 não é sinônimo do código de Fonte/Destinação da STN.</x:v>
      </x:c>
      <x:c r="C3" s="9" t="str">
        <x:v>Use a substância da operação. “Recurso para abertura” do art. 43 não é sinônimo do código de Fonte/Destinação da STN.</x:v>
      </x:c>
      <x:c r="D3" s="9" t="str">
        <x:v>Use a substância da operação. “Recurso para abertura” do art. 43 não é sinônimo do código de Fonte/Destinação da STN.</x:v>
      </x:c>
      <x:c r="E3" s="9" t="str">
        <x:v>Use a substância da operação. “Recurso para abertura” do art. 43 não é sinônimo do código de Fonte/Destinação da STN.</x:v>
      </x:c>
      <x:c r="F3" s="9" t="str">
        <x:v>Use a substância da operação. “Recurso para abertura” do art. 43 não é sinônimo do código de Fonte/Destinação da STN.</x:v>
      </x:c>
      <x:c r="G3" s="9" t="str">
        <x:v>Use a substância da operação. “Recurso para abertura” do art. 43 não é sinônimo do código de Fonte/Destinação da STN.</x:v>
      </x:c>
      <x:c r="H3" s="9" t="str">
        <x:v>Use a substância da operação. “Recurso para abertura” do art. 43 não é sinônimo do código de Fonte/Destinação da STN.</x:v>
      </x:c>
    </x:row>
    <x:row r="4">
      <x:c r="A4" s="64"/>
      <x:c r="B4" s="64"/>
      <x:c r="C4" s="64"/>
      <x:c r="D4" s="64"/>
      <x:c r="E4" s="64"/>
      <x:c r="F4" s="64"/>
      <x:c r="G4" s="64"/>
      <x:c r="H4" s="64"/>
    </x:row>
    <x:row r="5" ht="24" customHeight="1">
      <x:c r="A5" s="15" t="str">
        <x:v>Definições essenciais</x:v>
      </x:c>
      <x:c r="B5" s="16" t="str">
        <x:v>Definições essenciais</x:v>
      </x:c>
      <x:c r="C5" s="16" t="str">
        <x:v>Definições essenciais</x:v>
      </x:c>
      <x:c r="D5" s="16" t="str">
        <x:v>Definições essenciais</x:v>
      </x:c>
      <x:c r="E5" s="16" t="str">
        <x:v>Definições essenciais</x:v>
      </x:c>
      <x:c r="F5" s="16" t="str">
        <x:v>Definições essenciais</x:v>
      </x:c>
      <x:c r="G5" s="16" t="str">
        <x:v>Definições essenciais</x:v>
      </x:c>
      <x:c r="H5" s="17" t="str">
        <x:v>Definições essenciais</x:v>
      </x:c>
    </x:row>
    <x:row r="6" ht="31" customHeight="1">
      <x:c r="A6" s="35" t="str">
        <x:v>Crédito orçamentário</x:v>
      </x:c>
      <x:c r="B6" s="69" t="str">
        <x:v>Autorização constante da LOA para executar determinada programação de despesa.</x:v>
      </x:c>
      <x:c r="C6" s="69"/>
      <x:c r="D6" s="69"/>
      <x:c r="E6" s="69"/>
      <x:c r="F6" s="69"/>
      <x:c r="G6" s="69"/>
      <x:c r="H6" s="69"/>
    </x:row>
    <x:row r="7" ht="31" customHeight="1">
      <x:c r="A7" s="35" t="str">
        <x:v>Dotação</x:v>
      </x:c>
      <x:c r="B7" s="69" t="str">
        <x:v>Valor atribuído ao crédito para um objeto de gasto, no nível aprovado.</x:v>
      </x:c>
      <x:c r="C7" s="69"/>
      <x:c r="D7" s="69"/>
      <x:c r="E7" s="69"/>
      <x:c r="F7" s="69"/>
      <x:c r="G7" s="69"/>
      <x:c r="H7" s="69"/>
    </x:row>
    <x:row r="8" ht="31" customHeight="1">
      <x:c r="A8" s="35" t="str">
        <x:v>Crédito adicional</x:v>
      </x:c>
      <x:c r="B8" s="69" t="str">
        <x:v>Autorização de despesa não computada ou insuficientemente dotada na LOA.</x:v>
      </x:c>
      <x:c r="C8" s="69"/>
      <x:c r="D8" s="69"/>
      <x:c r="E8" s="69"/>
      <x:c r="F8" s="69"/>
      <x:c r="G8" s="69"/>
      <x:c r="H8" s="69"/>
    </x:row>
    <x:row r="9" ht="31" customHeight="1">
      <x:c r="A9" s="35" t="str">
        <x:v>Abertura</x:v>
      </x:c>
      <x:c r="B9" s="69" t="str">
        <x:v>Ato que torna o crédito utilizável, conforme o regime de cada espécie.</x:v>
      </x:c>
      <x:c r="C9" s="69"/>
      <x:c r="D9" s="69"/>
      <x:c r="E9" s="69"/>
      <x:c r="F9" s="69"/>
      <x:c r="G9" s="69"/>
      <x:c r="H9" s="69"/>
    </x:row>
    <x:row r="10" ht="31" customHeight="1">
      <x:c r="A10" s="35" t="str">
        <x:v>Recurso para abertura</x:v>
      </x:c>
      <x:c r="B10" s="69" t="str">
        <x:v>Disponibilidade indicada no art. 43 da Lei nº 4.320/1964.</x:v>
      </x:c>
      <x:c r="C10" s="69"/>
      <x:c r="D10" s="69"/>
      <x:c r="E10" s="69"/>
      <x:c r="F10" s="69"/>
      <x:c r="G10" s="69"/>
      <x:c r="H10" s="69"/>
    </x:row>
    <x:row r="11" ht="31" customHeight="1">
      <x:c r="A11" s="35" t="str">
        <x:v>Fonte/Destinação</x:v>
      </x:c>
      <x:c r="B11" s="69" t="str">
        <x:v>Atributo contábil de origem e vinculação; deve ser conciliado, mas não substitui o teste do art. 43.</x:v>
      </x:c>
      <x:c r="C11" s="69"/>
      <x:c r="D11" s="69"/>
      <x:c r="E11" s="69"/>
      <x:c r="F11" s="69"/>
      <x:c r="G11" s="69"/>
      <x:c r="H11" s="69"/>
    </x:row>
    <x:row r="12">
      <x:c r="A12" s="64"/>
      <x:c r="B12" s="64"/>
      <x:c r="C12" s="64"/>
      <x:c r="D12" s="64"/>
      <x:c r="E12" s="64"/>
      <x:c r="F12" s="64"/>
      <x:c r="G12" s="64"/>
      <x:c r="H12" s="64"/>
    </x:row>
    <x:row r="13">
      <x:c r="A13" s="64"/>
      <x:c r="B13" s="64"/>
      <x:c r="C13" s="64"/>
      <x:c r="D13" s="64"/>
      <x:c r="E13" s="64"/>
      <x:c r="F13" s="64"/>
      <x:c r="G13" s="64"/>
      <x:c r="H13" s="64"/>
    </x:row>
    <x:row r="14" ht="24" customHeight="1">
      <x:c r="A14" s="15" t="str">
        <x:v>Três espécies de crédito adicional</x:v>
      </x:c>
      <x:c r="B14" s="16" t="str">
        <x:v>Três espécies de crédito adicional</x:v>
      </x:c>
      <x:c r="C14" s="16" t="str">
        <x:v>Três espécies de crédito adicional</x:v>
      </x:c>
      <x:c r="D14" s="16" t="str">
        <x:v>Três espécies de crédito adicional</x:v>
      </x:c>
      <x:c r="E14" s="16" t="str">
        <x:v>Três espécies de crédito adicional</x:v>
      </x:c>
      <x:c r="F14" s="16" t="str">
        <x:v>Três espécies de crédito adicional</x:v>
      </x:c>
      <x:c r="G14" s="16" t="str">
        <x:v>Três espécies de crédito adicional</x:v>
      </x:c>
      <x:c r="H14" s="17" t="str">
        <x:v>Três espécies de crédito adicional</x:v>
      </x:c>
    </x:row>
    <x:row r="15">
      <x:c r="A15" s="42" t="str">
        <x:v>Espécie</x:v>
      </x:c>
      <x:c r="B15" s="42" t="str">
        <x:v>Quando usar</x:v>
      </x:c>
      <x:c r="C15" s="42" t="str">
        <x:v>Autorização / abertura</x:v>
      </x:c>
      <x:c r="D15" s="42" t="str">
        <x:v>Recurso</x:v>
      </x:c>
      <x:c r="E15" s="42" t="str">
        <x:v>Vigência / reabertura</x:v>
      </x:c>
      <x:c r="F15" s="64"/>
      <x:c r="G15" s="64"/>
      <x:c r="H15" s="64"/>
    </x:row>
    <x:row r="16" ht="64" customHeight="1">
      <x:c r="A16" s="70" t="str">
        <x:v>Suplementar</x:v>
      </x:c>
      <x:c r="B16" s="70" t="str">
        <x:v>Reforça dotação específica existente e insuficiente.</x:v>
      </x:c>
      <x:c r="C16" s="70" t="str">
        <x:v>Autorização legislativa, inclusive na LOA; abertura por decreto.</x:v>
      </x:c>
      <x:c r="D16" s="70" t="str">
        <x:v>Art. 43: recurso disponível e justificativa.</x:v>
      </x:c>
      <x:c r="E16" s="70" t="str">
        <x:v>Exercício da abertura; não reabre no exercício seguinte.</x:v>
      </x:c>
      <x:c r="F16" s="64"/>
      <x:c r="G16" s="64"/>
      <x:c r="H16" s="64"/>
    </x:row>
    <x:row r="17" ht="64" customHeight="1">
      <x:c r="A17" s="70" t="str">
        <x:v>Especial</x:v>
      </x:c>
      <x:c r="B17" s="70" t="str">
        <x:v>Atende despesa sem dotação específica.</x:v>
      </x:c>
      <x:c r="C17" s="70" t="str">
        <x:v>Lei específica e abertura por decreto.</x:v>
      </x:c>
      <x:c r="D17" s="70" t="str">
        <x:v>Art. 43: recurso disponível e justificativa.</x:v>
      </x:c>
      <x:c r="E17" s="70" t="str">
        <x:v>Pode reabrir pelo saldo se autorizado nos últimos quatro meses.</x:v>
      </x:c>
      <x:c r="F17" s="64"/>
      <x:c r="G17" s="64"/>
      <x:c r="H17" s="64"/>
    </x:row>
    <x:row r="18" ht="64" customHeight="1">
      <x:c r="A18" s="70" t="str">
        <x:v>Extraordinário</x:v>
      </x:c>
      <x:c r="B18" s="70" t="str">
        <x:v>Despesa imprevisível e urgente nas hipóteses constitucionais.</x:v>
      </x:c>
      <x:c r="C18" s="70" t="str">
        <x:v>Ato próprio e ciência imediata ao Legislativo.</x:v>
      </x:c>
      <x:c r="D18" s="70" t="str">
        <x:v>Não aplicar mecanicamente o art. 43; demonstrar efeitos fiscais.</x:v>
      </x:c>
      <x:c r="E18" s="70" t="str">
        <x:v>Pode reabrir pelo saldo se aberto nos últimos quatro meses.</x:v>
      </x:c>
      <x:c r="F18" s="64"/>
      <x:c r="G18" s="64"/>
      <x:c r="H18" s="64"/>
    </x:row>
    <x:row r="19">
      <x:c r="A19" s="64"/>
      <x:c r="B19" s="64"/>
      <x:c r="C19" s="64"/>
      <x:c r="D19" s="64"/>
      <x:c r="E19" s="64"/>
      <x:c r="F19" s="64"/>
      <x:c r="G19" s="64"/>
      <x:c r="H19" s="64"/>
    </x:row>
    <x:row r="20">
      <x:c r="A20" s="64"/>
      <x:c r="B20" s="64"/>
      <x:c r="C20" s="64"/>
      <x:c r="D20" s="64"/>
      <x:c r="E20" s="64"/>
      <x:c r="F20" s="64"/>
      <x:c r="G20" s="64"/>
      <x:c r="H20" s="64"/>
    </x:row>
    <x:row r="21" ht="24" customHeight="1">
      <x:c r="A21" s="15" t="str">
        <x:v>Recursos legais e situações frequentemente confundidas</x:v>
      </x:c>
      <x:c r="B21" s="16" t="str">
        <x:v>Recursos legais e situações frequentemente confundidas</x:v>
      </x:c>
      <x:c r="C21" s="16" t="str">
        <x:v>Recursos legais e situações frequentemente confundidas</x:v>
      </x:c>
      <x:c r="D21" s="16" t="str">
        <x:v>Recursos legais e situações frequentemente confundidas</x:v>
      </x:c>
      <x:c r="E21" s="16" t="str">
        <x:v>Recursos legais e situações frequentemente confundidas</x:v>
      </x:c>
      <x:c r="F21" s="16" t="str">
        <x:v>Recursos legais e situações frequentemente confundidas</x:v>
      </x:c>
      <x:c r="G21" s="16" t="str">
        <x:v>Recursos legais e situações frequentemente confundidas</x:v>
      </x:c>
      <x:c r="H21" s="17" t="str">
        <x:v>Recursos legais e situações frequentemente confundidas</x:v>
      </x:c>
    </x:row>
    <x:row r="22">
      <x:c r="A22" s="42" t="str">
        <x:v>Item</x:v>
      </x:c>
      <x:c r="B22" s="42" t="str">
        <x:v>Base</x:v>
      </x:c>
      <x:c r="C22" s="42" t="str">
        <x:v>Tratamento</x:v>
      </x:c>
      <x:c r="D22" s="42" t="str">
        <x:v>Verificação mínima</x:v>
      </x:c>
      <x:c r="E22" s="42" t="str">
        <x:v>Classificação</x:v>
      </x:c>
      <x:c r="F22" s="42" t="str">
        <x:v>Atividade</x:v>
      </x:c>
      <x:c r="G22" s="64"/>
      <x:c r="H22" s="64"/>
    </x:row>
    <x:row r="23" ht="52" customHeight="1">
      <x:c r="A23" s="69" t="str">
        <x:v>Anulação</x:v>
      </x:c>
      <x:c r="B23" s="69" t="str">
        <x:v>Art. 43 §1º III</x:v>
      </x:c>
      <x:c r="C23" s="69" t="str">
        <x:v>Cancelamento total ou parcial de dotação/crédito.</x:v>
      </x:c>
      <x:c r="D23" s="69" t="str">
        <x:v>Saldo, ato, justificativa e efeito.</x:v>
      </x:c>
      <x:c r="E23" s="69" t="str">
        <x:v>Recurso legal</x:v>
      </x:c>
      <x:c r="F23" s="69" t="str">
        <x:v>F-01</x:v>
      </x:c>
      <x:c r="G23" s="64"/>
      <x:c r="H23" s="64"/>
    </x:row>
    <x:row r="24" ht="52" customHeight="1">
      <x:c r="A24" s="69" t="str">
        <x:v>Excesso de arrecadação</x:v>
      </x:c>
      <x:c r="B24" s="69" t="str">
        <x:v>Art. 43 §1º II, §§3º–4º</x:v>
      </x:c>
      <x:c r="C24" s="69" t="str">
        <x:v>Diferença positiva acumulada + tendência − dedução legal.</x:v>
      </x:c>
      <x:c r="D24" s="69" t="str">
        <x:v>Previsão x realização mensal e extraordinários.</x:v>
      </x:c>
      <x:c r="E24" s="69" t="str">
        <x:v>Recurso legal</x:v>
      </x:c>
      <x:c r="F24" s="69" t="str">
        <x:v>F-02</x:v>
      </x:c>
      <x:c r="G24" s="64"/>
      <x:c r="H24" s="64"/>
    </x:row>
    <x:row r="25" ht="52" customHeight="1">
      <x:c r="A25" s="69" t="str">
        <x:v>Superávit financeiro</x:v>
      </x:c>
      <x:c r="B25" s="69" t="str">
        <x:v>Art. 43 §1º I e §2º</x:v>
      </x:c>
      <x:c r="C25" s="69" t="str">
        <x:v>Diferença positiva ajustada do balanço anterior.</x:v>
      </x:c>
      <x:c r="D25" s="69" t="str">
        <x:v>AF, PF, saldos transferidos, operações vinculadas e destinação.</x:v>
      </x:c>
      <x:c r="E25" s="69" t="str">
        <x:v>Recurso legal</x:v>
      </x:c>
      <x:c r="F25" s="69" t="str">
        <x:v>F-03</x:v>
      </x:c>
      <x:c r="G25" s="64"/>
      <x:c r="H25" s="64"/>
    </x:row>
    <x:row r="26" ht="52" customHeight="1">
      <x:c r="A26" s="69" t="str">
        <x:v>Operação de crédito</x:v>
      </x:c>
      <x:c r="B26" s="69" t="str">
        <x:v>Art. 43 §1º IV</x:v>
      </x:c>
      <x:c r="C26" s="69" t="str">
        <x:v>Produto de operação autorizada e juridicamente possível.</x:v>
      </x:c>
      <x:c r="D26" s="69" t="str">
        <x:v>Contrato, cronograma, ingresso, finalidade e limites.</x:v>
      </x:c>
      <x:c r="E26" s="69" t="str">
        <x:v>Recurso legal</x:v>
      </x:c>
      <x:c r="F26" s="69" t="str">
        <x:v>F-04</x:v>
      </x:c>
      <x:c r="G26" s="64"/>
      <x:c r="H26" s="64"/>
    </x:row>
    <x:row r="27" ht="52" customHeight="1">
      <x:c r="A27" s="69" t="str">
        <x:v>Reserva de contingência</x:v>
      </x:c>
      <x:c r="B27" s="69" t="str">
        <x:v>LRF art. 5º III + art. 43 III</x:v>
      </x:c>
      <x:c r="C27" s="69" t="str">
        <x:v>Não é autônoma: utilização por anulação da dotação.</x:v>
      </x:c>
      <x:c r="D27" s="69" t="str">
        <x:v>LDO, riscos, motivação e cobertura remanescente.</x:v>
      </x:c>
      <x:c r="E27" s="69" t="str">
        <x:v>Anulação</x:v>
      </x:c>
      <x:c r="F27" s="69" t="str">
        <x:v>F-05</x:v>
      </x:c>
      <x:c r="G27" s="64"/>
      <x:c r="H27" s="64"/>
    </x:row>
    <x:row r="28" ht="52" customHeight="1">
      <x:c r="A28" s="69" t="str">
        <x:v>Veto/emenda/rejeição</x:v>
      </x:c>
      <x:c r="B28" s="69" t="str">
        <x:v>CF art. 166 §8º</x:v>
      </x:c>
      <x:c r="C28" s="69" t="str">
        <x:v>Recurso sem despesa, com prévia e específica autorização.</x:v>
      </x:c>
      <x:c r="D28" s="69" t="str">
        <x:v>Origem, saldo e lei específica.</x:v>
      </x:c>
      <x:c r="E28" s="69" t="str">
        <x:v>Situação constitucional</x:v>
      </x:c>
      <x:c r="F28" s="69" t="str">
        <x:v>F-06</x:v>
      </x:c>
      <x:c r="G28" s="64"/>
      <x:c r="H28" s="64"/>
    </x:row>
    <x:row r="29" ht="52" customHeight="1">
      <x:c r="A29" s="69" t="str">
        <x:v>Transferência/convênio</x:v>
      </x:c>
      <x:c r="B29" s="69" t="str">
        <x:v>Enquadrar no art. 43</x:v>
      </x:c>
      <x:c r="C29" s="69" t="str">
        <x:v>Pode ser excesso corrente, superávit anterior ou anulação.</x:v>
      </x:c>
      <x:c r="D29" s="69" t="str">
        <x:v>Previsão, exercício, extrato, instrumento e vinculação.</x:v>
      </x:c>
      <x:c r="E29" s="69" t="str">
        <x:v>Reclassificar</x:v>
      </x:c>
      <x:c r="F29" s="69" t="str">
        <x:v>F-07</x:v>
      </x:c>
      <x:c r="G29" s="64"/>
      <x:c r="H29" s="64"/>
    </x:row>
    <x:row r="30" ht="52" customHeight="1">
      <x:c r="A30" s="69" t="str">
        <x:v>Recursos mistos</x:v>
      </x:c>
      <x:c r="B30" s="69" t="str">
        <x:v>Aplicação combinada</x:v>
      </x:c>
      <x:c r="C30" s="69" t="str">
        <x:v>Cada parcela conserva sua natureza e seu teste.</x:v>
      </x:c>
      <x:c r="D30" s="69" t="str">
        <x:v>Soma = valor bruto; rastreabilidade por Fonte/Destinação.</x:v>
      </x:c>
      <x:c r="E30" s="69" t="str">
        <x:v>Segregar</x:v>
      </x:c>
      <x:c r="F30" s="69" t="str">
        <x:v>F-08</x:v>
      </x:c>
      <x:c r="G30" s="64"/>
      <x:c r="H30" s="64"/>
    </x:row>
    <x:row r="31" ht="52" customHeight="1">
      <x:c r="A31" s="69" t="str">
        <x:v>Reabertura</x:v>
      </x:c>
      <x:c r="B31" s="69" t="str">
        <x:v>CF art. 167 §2º</x:v>
      </x:c>
      <x:c r="C31" s="69" t="str">
        <x:v>Não é novo recurso; continuidade do saldo elegível.</x:v>
      </x:c>
      <x:c r="D31" s="69" t="str">
        <x:v>Data original, saldo e ato de reabertura.</x:v>
      </x:c>
      <x:c r="E31" s="69" t="str">
        <x:v>Mecanismo</x:v>
      </x:c>
      <x:c r="F31" s="69" t="str">
        <x:v>C-01</x:v>
      </x:c>
      <x:c r="G31" s="64"/>
      <x:c r="H31" s="64"/>
    </x:row>
  </x:sheetData>
  <x:mergeCells>
    <x:mergeCell ref="A1:H2"/>
    <x:mergeCell ref="A3:H3"/>
    <x:mergeCell ref="A5:H5"/>
    <x:mergeCell ref="B6:H6"/>
    <x:mergeCell ref="B7:H7"/>
    <x:mergeCell ref="B8:H8"/>
    <x:mergeCell ref="B9:H9"/>
    <x:mergeCell ref="B10:H10"/>
    <x:mergeCell ref="B11:H11"/>
    <x:mergeCell ref="A14:H14"/>
    <x:mergeCell ref="A21:H21"/>
  </x:mergeCells>
  <x:conditionalFormatting sqref="A27:F31">
    <x:cfRule type="expression" dxfId="0" priority="1">
      <x:formula>OR($A27="Reserva de contingência",$A27="Transferência/convênio",$A27="Reabertura")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0" hidden="0" customWidth="1"/>
    <x:col min="2" max="2" width="13" hidden="0" customWidth="1"/>
    <x:col min="3" max="3" width="24" hidden="0" customWidth="1"/>
    <x:col min="4" max="4" width="36" hidden="0" customWidth="1"/>
    <x:col min="5" max="5" width="40" hidden="0" customWidth="1"/>
    <x:col min="6" max="6" width="44" hidden="0" customWidth="1"/>
    <x:col min="7" max="7" width="38" hidden="0" customWidth="1"/>
    <x:col min="8" max="8" width="18" hidden="0" customWidth="1"/>
    <x:col min="9" max="9" width="42" hidden="0" customWidth="1"/>
  </x:cols>
  <x:sheetData>
    <x:row r="1" ht="36" customHeight="1">
      <x:c r="A1" s="5" t="str">
        <x:v>Atividades práticas por tipo e recurso</x:v>
      </x:c>
      <x:c r="B1" s="5" t="str">
        <x:v>Atividades práticas por tipo e recurso</x:v>
      </x:c>
      <x:c r="C1" s="5" t="str">
        <x:v>Atividades práticas por tipo e recurso</x:v>
      </x:c>
      <x:c r="D1" s="5" t="str">
        <x:v>Atividades práticas por tipo e recurso</x:v>
      </x:c>
      <x:c r="E1" s="5" t="str">
        <x:v>Atividades práticas por tipo e recurso</x:v>
      </x:c>
      <x:c r="F1" s="5" t="str">
        <x:v>Atividades práticas por tipo e recurso</x:v>
      </x:c>
      <x:c r="G1" s="5" t="str">
        <x:v>Atividades práticas por tipo e recurso</x:v>
      </x:c>
      <x:c r="H1" s="5" t="str">
        <x:v>Atividades práticas por tipo e recurso</x:v>
      </x:c>
      <x:c r="I1" s="5" t="str">
        <x:v>Atividades práticas por tipo e recurso</x:v>
      </x:c>
    </x:row>
    <x:row r="2" ht="36" customHeight="1">
      <x:c r="A2" s="5" t="str">
        <x:v>Atividades práticas por tipo e recurso</x:v>
      </x:c>
      <x:c r="B2" s="5" t="str">
        <x:v>Atividades práticas por tipo e recurso</x:v>
      </x:c>
      <x:c r="C2" s="5" t="str">
        <x:v>Atividades práticas por tipo e recurso</x:v>
      </x:c>
      <x:c r="D2" s="5" t="str">
        <x:v>Atividades práticas por tipo e recurso</x:v>
      </x:c>
      <x:c r="E2" s="5" t="str">
        <x:v>Atividades práticas por tipo e recurso</x:v>
      </x:c>
      <x:c r="F2" s="5" t="str">
        <x:v>Atividades práticas por tipo e recurso</x:v>
      </x:c>
      <x:c r="G2" s="5" t="str">
        <x:v>Atividades práticas por tipo e recurso</x:v>
      </x:c>
      <x:c r="H2" s="5" t="str">
        <x:v>Atividades práticas por tipo e recurso</x:v>
      </x:c>
      <x:c r="I2" s="5" t="str">
        <x:v>Atividades práticas por tipo e recurso</x:v>
      </x:c>
    </x:row>
    <x:row r="3" ht="30" customHeight="1">
      <x:c r="A3" s="9" t="str">
        <x:v>Treze roteiros com caso, evidência, procedimento, resultado de referência e campo para a conclusão do técnico.</x:v>
      </x:c>
      <x:c r="B3" s="9" t="str">
        <x:v>Treze roteiros com caso, evidência, procedimento, resultado de referência e campo para a conclusão do técnico.</x:v>
      </x:c>
      <x:c r="C3" s="9" t="str">
        <x:v>Treze roteiros com caso, evidência, procedimento, resultado de referência e campo para a conclusão do técnico.</x:v>
      </x:c>
      <x:c r="D3" s="9" t="str">
        <x:v>Treze roteiros com caso, evidência, procedimento, resultado de referência e campo para a conclusão do técnico.</x:v>
      </x:c>
      <x:c r="E3" s="9" t="str">
        <x:v>Treze roteiros com caso, evidência, procedimento, resultado de referência e campo para a conclusão do técnico.</x:v>
      </x:c>
      <x:c r="F3" s="9" t="str">
        <x:v>Treze roteiros com caso, evidência, procedimento, resultado de referência e campo para a conclusão do técnico.</x:v>
      </x:c>
      <x:c r="G3" s="9" t="str">
        <x:v>Treze roteiros com caso, evidência, procedimento, resultado de referência e campo para a conclusão do técnico.</x:v>
      </x:c>
      <x:c r="H3" s="9" t="str">
        <x:v>Treze roteiros com caso, evidência, procedimento, resultado de referência e campo para a conclusão do técnico.</x:v>
      </x:c>
      <x:c r="I3" s="9" t="str">
        <x:v>Treze roteiros com caso, evidência, procedimento, resultado de referência e campo para a conclusão do técnico.</x:v>
      </x:c>
    </x:row>
    <x:row r="4">
      <x:c r="A4" s="64"/>
      <x:c r="B4" s="64"/>
      <x:c r="C4" s="64"/>
      <x:c r="D4" s="64"/>
      <x:c r="E4" s="64"/>
      <x:c r="F4" s="64"/>
      <x:c r="G4" s="64"/>
      <x:c r="H4" s="64"/>
      <x:c r="I4" s="64"/>
    </x:row>
    <x:row r="5">
      <x:c r="A5" s="64"/>
      <x:c r="B5" s="64"/>
      <x:c r="C5" s="64"/>
      <x:c r="D5" s="64"/>
      <x:c r="E5" s="64"/>
      <x:c r="F5" s="64"/>
      <x:c r="G5" s="64"/>
      <x:c r="H5" s="64"/>
      <x:c r="I5" s="64"/>
    </x:row>
    <x:row r="6">
      <x:c r="A6" s="42" t="str">
        <x:v>Código</x:v>
      </x:c>
      <x:c r="B6" s="42" t="str">
        <x:v>Grupo</x:v>
      </x:c>
      <x:c r="C6" s="42" t="str">
        <x:v>Tema</x:v>
      </x:c>
      <x:c r="D6" s="42" t="str">
        <x:v>Caso prático</x:v>
      </x:c>
      <x:c r="E6" s="42" t="str">
        <x:v>Evidência mínima</x:v>
      </x:c>
      <x:c r="F6" s="42" t="str">
        <x:v>Procedimento</x:v>
      </x:c>
      <x:c r="G6" s="42" t="str">
        <x:v>Resultado de referência</x:v>
      </x:c>
      <x:c r="H6" s="42" t="str">
        <x:v>Status</x:v>
      </x:c>
      <x:c r="I6" s="42" t="str">
        <x:v>Conclusão do técnico</x:v>
      </x:c>
    </x:row>
    <x:row r="7" ht="76" customHeight="1">
      <x:c r="A7" s="47" t="str">
        <x:v>T-01</x:v>
      </x:c>
      <x:c r="B7" s="69" t="str">
        <x:v>Tipo</x:v>
      </x:c>
      <x:c r="C7" s="69" t="str">
        <x:v>Suplementar</x:v>
      </x:c>
      <x:c r="D7" s="69" t="str">
        <x:v>Dotação escolar de R$ 2,0 mi; necessidade de R$ 2,8 mi.</x:v>
      </x:c>
      <x:c r="E7" s="69" t="str">
        <x:v>LOA/QDD, saldo, autorização, anulação, decreto e publicação.</x:v>
      </x:c>
      <x:c r="F7" s="69" t="str">
        <x:v>Confirmar dotação existente; calcular R$ 800 mil; testar recurso/limite; conciliar.</x:v>
      </x:c>
      <x:c r="G7" s="69" t="str">
        <x:v>Suplementar de R$ 800 mil, condicionado à suficiência e margem.</x:v>
      </x:c>
      <x:c r="H7" s="71" t="str">
        <x:v>Não iniciada</x:v>
      </x:c>
      <x:c r="I7" s="71"/>
    </x:row>
    <x:row r="8" ht="76" customHeight="1">
      <x:c r="A8" s="47" t="str">
        <x:v>T-02</x:v>
      </x:c>
      <x:c r="B8" s="69" t="str">
        <x:v>Tipo</x:v>
      </x:c>
      <x:c r="C8" s="69" t="str">
        <x:v>Especial</x:v>
      </x:c>
      <x:c r="D8" s="69" t="str">
        <x:v>Programa novo de defesa civil de R$ 1,2 mi, ausente da LOA.</x:v>
      </x:c>
      <x:c r="E8" s="69" t="str">
        <x:v>LOA/QDD, lei específica, balanço, memória, decreto e publicação.</x:v>
      </x:c>
      <x:c r="F8" s="69" t="str">
        <x:v>Provar inexistência; validar lei; recalcular superávit; conferir abertura.</x:v>
      </x:c>
      <x:c r="G8" s="69" t="str">
        <x:v>Especial; autorização genérica da LOA não basta.</x:v>
      </x:c>
      <x:c r="H8" s="71" t="str">
        <x:v>Não iniciada</x:v>
      </x:c>
      <x:c r="I8" s="71"/>
    </x:row>
    <x:row r="9" ht="76" customHeight="1">
      <x:c r="A9" s="47" t="str">
        <x:v>T-03</x:v>
      </x:c>
      <x:c r="B9" s="69" t="str">
        <x:v>Tipo</x:v>
      </x:c>
      <x:c r="C9" s="69" t="str">
        <x:v>Extraordinário</x:v>
      </x:c>
      <x:c r="D9" s="69" t="str">
        <x:v>Enchente abrupta; R$ 2,5 mi para resposta emergencial.</x:v>
      </x:c>
      <x:c r="E9" s="69" t="str">
        <x:v>Decreto de emergência, laudos, cronologia, ato, despesas e comunicação.</x:v>
      </x:c>
      <x:c r="F9" s="69" t="str">
        <x:v>Testar urgência, imprevisibilidade, nexo, ato e ciência imediata.</x:v>
      </x:c>
      <x:c r="G9" s="69" t="str">
        <x:v>Somente parcela causalmente ligada ao evento.</x:v>
      </x:c>
      <x:c r="H9" s="71" t="str">
        <x:v>Não iniciada</x:v>
      </x:c>
      <x:c r="I9" s="71"/>
    </x:row>
    <x:row r="10" ht="76" customHeight="1">
      <x:c r="A10" s="47" t="str">
        <x:v>F-01</x:v>
      </x:c>
      <x:c r="B10" s="69" t="str">
        <x:v>Recurso</x:v>
      </x:c>
      <x:c r="C10" s="69" t="str">
        <x:v>Anulação</x:v>
      </x:c>
      <x:c r="D10" s="69" t="str">
        <x:v>Crédito R$ 6 mi; anulações R$ 5,2 mi.</x:v>
      </x:c>
      <x:c r="E10" s="69" t="str">
        <x:v>Decreto, QDD, razão, saldo, justificativa e publicação.</x:v>
      </x:c>
      <x:c r="F10" s="69" t="str">
        <x:v>Somar anulações; testar saldos; conciliar; avaliar ação cancelada.</x:v>
      </x:c>
      <x:c r="G10" s="69" t="str">
        <x:v>Insuficiência de R$ 800 mil, salvo outro recurso válido.</x:v>
      </x:c>
      <x:c r="H10" s="71" t="str">
        <x:v>Não iniciada</x:v>
      </x:c>
      <x:c r="I10" s="71"/>
    </x:row>
    <x:row r="11" ht="76" customHeight="1">
      <x:c r="A11" s="47" t="str">
        <x:v>F-02</x:v>
      </x:c>
      <x:c r="B11" s="69" t="str">
        <x:v>Recurso</x:v>
      </x:c>
      <x:c r="C11" s="69" t="str">
        <x:v>Excesso</x:v>
      </x:c>
      <x:c r="D11" s="69" t="str">
        <x:v>Acumulado R$ 3,4 mi; tendência +0,6; extraordinários 0,5.</x:v>
      </x:c>
      <x:c r="E11" s="69" t="str">
        <x:v>Previsão/realização mensal, RREO, tendência e atos.</x:v>
      </x:c>
      <x:c r="F11" s="69" t="str">
        <x:v>Reproduzir série; validar tendência; deduzir extraordinários.</x:v>
      </x:c>
      <x:c r="G11" s="69" t="str">
        <x:v>Excesso líquido de R$ 3,5 mi.</x:v>
      </x:c>
      <x:c r="H11" s="71" t="str">
        <x:v>Não iniciada</x:v>
      </x:c>
      <x:c r="I11" s="71"/>
    </x:row>
    <x:row r="12" ht="76" customHeight="1">
      <x:c r="A12" s="47" t="str">
        <x:v>F-03</x:v>
      </x:c>
      <x:c r="B12" s="69" t="str">
        <x:v>Recurso</x:v>
      </x:c>
      <x:c r="C12" s="69" t="str">
        <x:v>Superávit</x:v>
      </x:c>
      <x:c r="D12" s="69" t="str">
        <x:v>AF 12; PF 8; créditos transferidos 0,8; operações vinculadas 0,2 (R$ mi).</x:v>
      </x:c>
      <x:c r="E12" s="69" t="str">
        <x:v>Balanço, bancos, RP, créditos transferidos e destinação.</x:v>
      </x:c>
      <x:c r="F12" s="69" t="str">
        <x:v>AF − PF − créditos transferidos + operações vinculadas; segregar.</x:v>
      </x:c>
      <x:c r="G12" s="69" t="str">
        <x:v>Superávit de R$ 3,4 mi.</x:v>
      </x:c>
      <x:c r="H12" s="71" t="str">
        <x:v>Não iniciada</x:v>
      </x:c>
      <x:c r="I12" s="71"/>
    </x:row>
    <x:row r="13" ht="76" customHeight="1">
      <x:c r="A13" s="47" t="str">
        <x:v>F-04</x:v>
      </x:c>
      <x:c r="B13" s="69" t="str">
        <x:v>Recurso</x:v>
      </x:c>
      <x:c r="C13" s="69" t="str">
        <x:v>Operação de crédito</x:v>
      </x:c>
      <x:c r="D13" s="69" t="str">
        <x:v>Contrato R$ 10 mi; desembolso do exercício R$ 6 mi.</x:v>
      </x:c>
      <x:c r="E13" s="69" t="str">
        <x:v>Lei, contrato, cronograma, condições, finalidade e ingresso.</x:v>
      </x:c>
      <x:c r="F13" s="69" t="str">
        <x:v>Confirmar possibilidade, disponibilidade, finalidade e limites.</x:v>
      </x:c>
      <x:c r="G13" s="69" t="str">
        <x:v>Suporte do exercício: R$ 6 mi.</x:v>
      </x:c>
      <x:c r="H13" s="71" t="str">
        <x:v>Não iniciada</x:v>
      </x:c>
      <x:c r="I13" s="71"/>
    </x:row>
    <x:row r="14" ht="76" customHeight="1">
      <x:c r="A14" s="47" t="str">
        <x:v>F-05</x:v>
      </x:c>
      <x:c r="B14" s="69" t="str">
        <x:v>Recurso</x:v>
      </x:c>
      <x:c r="C14" s="69" t="str">
        <x:v>Reserva de contingência</x:v>
      </x:c>
      <x:c r="D14" s="69" t="str">
        <x:v>Uso de R$ 1,2 mi em obras sem memória atualizada de riscos.</x:v>
      </x:c>
      <x:c r="E14" s="69" t="str">
        <x:v>LDO, LOA, riscos, eventos, saldo, justificativa e ato.</x:v>
      </x:c>
      <x:c r="F14" s="69" t="str">
        <x:v>Examinar finalidade; atualizar riscos; tratar como anulação; medir cobertura.</x:v>
      </x:c>
      <x:c r="G14" s="69" t="str">
        <x:v>Sem evidência: inconclusivo e diligência.</x:v>
      </x:c>
      <x:c r="H14" s="71" t="str">
        <x:v>Não iniciada</x:v>
      </x:c>
      <x:c r="I14" s="71"/>
    </x:row>
    <x:row r="15" ht="76" customHeight="1">
      <x:c r="A15" s="47" t="str">
        <x:v>F-06</x:v>
      </x:c>
      <x:c r="B15" s="69" t="str">
        <x:v>Recurso</x:v>
      </x:c>
      <x:c r="C15" s="69" t="str">
        <x:v>Veto/emenda/rejeição</x:v>
      </x:c>
      <x:c r="D15" s="69" t="str">
        <x:v>Veto deixou R$ 900 mil sem despesa correspondente.</x:v>
      </x:c>
      <x:c r="E15" s="69" t="str">
        <x:v>Projeto, autógrafo, veto, LOA, lei específica e ato.</x:v>
      </x:c>
      <x:c r="F15" s="69" t="str">
        <x:v>Rastrear origem; confirmar saldo; exigir autorização prévia/específica.</x:v>
      </x:c>
      <x:c r="G15" s="69" t="str">
        <x:v>Uso até R$ 900 mil, sujeito à autorização.</x:v>
      </x:c>
      <x:c r="H15" s="71" t="str">
        <x:v>Não iniciada</x:v>
      </x:c>
      <x:c r="I15" s="71"/>
    </x:row>
    <x:row r="16" ht="76" customHeight="1">
      <x:c r="A16" s="47" t="str">
        <x:v>F-07</x:v>
      </x:c>
      <x:c r="B16" s="69" t="str">
        <x:v>Recurso</x:v>
      </x:c>
      <x:c r="C16" s="69" t="str">
        <x:v>Transferência/convênio</x:v>
      </x:c>
      <x:c r="D16" s="69" t="str">
        <x:v>R$ 1,5 mi corrente acima da previsão; R$ 0,5 mi em caixa anterior.</x:v>
      </x:c>
      <x:c r="E16" s="69" t="str">
        <x:v>Instrumento, previsão, cronograma, extratos e balanço.</x:v>
      </x:c>
      <x:c r="F16" s="69" t="str">
        <x:v>Segregar exercício; testar excesso e superávit; preservar vinculação.</x:v>
      </x:c>
      <x:c r="G16" s="69" t="str">
        <x:v>R$ 1,5 mi excesso + R$ 0,5 mi superávit, se comprovados.</x:v>
      </x:c>
      <x:c r="H16" s="71" t="str">
        <x:v>Não iniciada</x:v>
      </x:c>
      <x:c r="I16" s="71"/>
    </x:row>
    <x:row r="17" ht="76" customHeight="1">
      <x:c r="A17" s="47" t="str">
        <x:v>F-08</x:v>
      </x:c>
      <x:c r="B17" s="69" t="str">
        <x:v>Recurso</x:v>
      </x:c>
      <x:c r="C17" s="69" t="str">
        <x:v>Mista</x:v>
      </x:c>
      <x:c r="D17" s="69" t="str">
        <x:v>R$ 8 mi: anulação 3; excesso 2; superávit 1; operação 2.</x:v>
      </x:c>
      <x:c r="E17" s="69" t="str">
        <x:v>Decreto, memórias, QDD, extratos, razão e demonstrativo.</x:v>
      </x:c>
      <x:c r="F17" s="69" t="str">
        <x:v>Conferir soma; testar parcelas; computar anulação; conciliar.</x:v>
      </x:c>
      <x:c r="G17" s="69" t="str">
        <x:v>Total R$ 8 mi; consumo por anulação R$ 3 mi.</x:v>
      </x:c>
      <x:c r="H17" s="71" t="str">
        <x:v>Não iniciada</x:v>
      </x:c>
      <x:c r="I17" s="71"/>
    </x:row>
    <x:row r="18" ht="76" customHeight="1">
      <x:c r="A18" s="47" t="str">
        <x:v>C-01</x:v>
      </x:c>
      <x:c r="B18" s="69" t="str">
        <x:v>Controle</x:v>
      </x:c>
      <x:c r="C18" s="69" t="str">
        <x:v>Reabertura</x:v>
      </x:c>
      <x:c r="D18" s="69" t="str">
        <x:v>Especial R$ 1,5 mi em novembro; executado R$ 0,4 mi.</x:v>
      </x:c>
      <x:c r="E18" s="69" t="str">
        <x:v>Lei/ato original, data, execução, saldo e ato de reabertura.</x:v>
      </x:c>
      <x:c r="F18" s="69" t="str">
        <x:v>Confirmar últimos quatro meses; apurar saldo; limitar; manter classificação.</x:v>
      </x:c>
      <x:c r="G18" s="69" t="str">
        <x:v>Reabertura máxima R$ 1,1 mi; não é novo recurso.</x:v>
      </x:c>
      <x:c r="H18" s="71" t="str">
        <x:v>Não iniciada</x:v>
      </x:c>
      <x:c r="I18" s="71"/>
    </x:row>
    <x:row r="19" ht="76" customHeight="1">
      <x:c r="A19" s="47" t="str">
        <x:v>C-02</x:v>
      </x:c>
      <x:c r="B19" s="69" t="str">
        <x:v>Controle</x:v>
      </x:c>
      <x:c r="C19" s="69" t="str">
        <x:v>QDD e realocação</x:v>
      </x:c>
      <x:c r="D19" s="69" t="str">
        <x:v>R$ 3 mi no mesmo programa; R$ 2 mi entre categorias sem lei.</x:v>
      </x:c>
      <x:c r="E19" s="69" t="str">
        <x:v>LOA, QDD antes/depois, norma local, estrutura e lei específica.</x:v>
      </x:c>
      <x:c r="F19" s="69" t="str">
        <x:v>Comparar estrutura e nível da LOA; classificar pela substância.</x:v>
      </x:c>
      <x:c r="G19" s="69" t="str">
        <x:v>Primeiro depende da lei local; segundo exige autorização própria.</x:v>
      </x:c>
      <x:c r="H19" s="71" t="str">
        <x:v>Não iniciada</x:v>
      </x:c>
      <x:c r="I19" s="71"/>
    </x:row>
  </x:sheetData>
  <x:mergeCells>
    <x:mergeCell ref="A1:I2"/>
    <x:mergeCell ref="A3:I3"/>
  </x:mergeCells>
  <x:conditionalFormatting sqref="B7:B19">
    <x:cfRule type="expression" dxfId="1" priority="1">
      <x:formula>$B7="Tipo"</x:formula>
    </x:cfRule>
    <x:cfRule type="expression" dxfId="2" priority="2">
      <x:formula>$B7="Recurso"</x:formula>
    </x:cfRule>
  </x:conditionalFormatting>
  <x:dataValidations count="1">
    <x:dataValidation type="list" sqref="H7:H19">
      <x:formula1>"Não iniciada,Em execução,Concluída,Não aplicável"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8" hidden="0" customWidth="1"/>
    <x:col min="3" max="3" width="4" hidden="0" customWidth="1"/>
    <x:col min="4" max="4" width="25" hidden="0" customWidth="1"/>
    <x:col min="5" max="5" width="26" hidden="0" customWidth="1"/>
    <x:col min="6" max="6" width="18" hidden="0" customWidth="1"/>
  </x:cols>
  <x:sheetData>
    <x:row r="1" ht="36" customHeight="1">
      <x:c r="A1" s="5" t="str">
        <x:v>Parâmetros legais e do cálculo</x:v>
      </x:c>
      <x:c r="B1" s="5" t="str">
        <x:v>Parâmetros legais e do cálculo</x:v>
      </x:c>
      <x:c r="C1" s="5" t="str">
        <x:v>Parâmetros legais e do cálculo</x:v>
      </x:c>
      <x:c r="D1" s="5" t="str">
        <x:v>Parâmetros legais e do cálculo</x:v>
      </x:c>
      <x:c r="E1" s="5" t="str">
        <x:v>Parâmetros legais e do cálculo</x:v>
      </x:c>
      <x:c r="F1" s="5" t="str">
        <x:v>Parâmetros legais e do cálculo</x:v>
      </x:c>
    </x:row>
    <x:row r="2" ht="36" customHeight="1">
      <x:c r="A2" s="5" t="str">
        <x:v>Parâmetros legais e do cálculo</x:v>
      </x:c>
      <x:c r="B2" s="5" t="str">
        <x:v>Parâmetros legais e do cálculo</x:v>
      </x:c>
      <x:c r="C2" s="5" t="str">
        <x:v>Parâmetros legais e do cálculo</x:v>
      </x:c>
      <x:c r="D2" s="5" t="str">
        <x:v>Parâmetros legais e do cálculo</x:v>
      </x:c>
      <x:c r="E2" s="5" t="str">
        <x:v>Parâmetros legais e do cálculo</x:v>
      </x:c>
      <x:c r="F2" s="5" t="str">
        <x:v>Parâmetros legais e do cálculo</x:v>
      </x:c>
    </x:row>
    <x:row r="3" ht="30" customHeight="1">
      <x:c r="A3" s="9" t="str">
        <x:v>Transcreva o texto da LOA e das leis posteriores. Percentuais devem ser digitados como 20%, e não como 20.</x:v>
      </x:c>
      <x:c r="B3" s="9" t="str">
        <x:v>Transcreva o texto da LOA e das leis posteriores. Percentuais devem ser digitados como 20%, e não como 20.</x:v>
      </x:c>
      <x:c r="C3" s="9" t="str">
        <x:v>Transcreva o texto da LOA e das leis posteriores. Percentuais devem ser digitados como 20%, e não como 20.</x:v>
      </x:c>
      <x:c r="D3" s="9" t="str">
        <x:v>Transcreva o texto da LOA e das leis posteriores. Percentuais devem ser digitados como 20%, e não como 20.</x:v>
      </x:c>
      <x:c r="E3" s="9" t="str">
        <x:v>Transcreva o texto da LOA e das leis posteriores. Percentuais devem ser digitados como 20%, e não como 20.</x:v>
      </x:c>
      <x:c r="F3" s="9" t="str">
        <x:v>Transcreva o texto da LOA e das leis posteriores. Percentuais devem ser digitados como 20%, e não como 20.</x:v>
      </x:c>
    </x:row>
    <x:row r="4">
      <x:c r="A4" s="64"/>
      <x:c r="B4" s="64"/>
      <x:c r="C4" s="64"/>
      <x:c r="D4" s="64"/>
      <x:c r="E4" s="64"/>
      <x:c r="F4" s="64"/>
    </x:row>
    <x:row r="5" ht="24" customHeight="1">
      <x:c r="A5" s="48" t="str">
        <x:v>Ente / unidade</x:v>
      </x:c>
      <x:c r="B5" s="72" t="str">
        <x:v>Município — caso didático</x:v>
      </x:c>
      <x:c r="C5" s="64"/>
      <x:c r="D5" s="15" t="str">
        <x:v>Limite final para referência</x:v>
      </x:c>
      <x:c r="E5" s="16" t="str">
        <x:v>Limite final para referência</x:v>
      </x:c>
      <x:c r="F5" s="17" t="str">
        <x:v>Limite final para referência</x:v>
      </x:c>
    </x:row>
    <x:row r="6">
      <x:c r="A6" s="48" t="str">
        <x:v>Exercício</x:v>
      </x:c>
      <x:c r="B6" s="72" t="n">
        <x:v>2026</x:v>
      </x:c>
      <x:c r="C6" s="64"/>
      <x:c r="D6" s="48" t="str">
        <x:v>Modo</x:v>
      </x:c>
      <x:c r="E6" s="65" t="str">
        <x:f>B10</x:f>
        <x:v>Sem alteração</x:v>
      </x:c>
      <x:c r="F6" s="64"/>
    </x:row>
    <x:row r="7">
      <x:c r="A7" s="48" t="str">
        <x:v>Base de incidência da LOA</x:v>
      </x:c>
      <x:c r="B7" s="73" t="n">
        <x:v>100000000</x:v>
      </x:c>
      <x:c r="C7" s="64"/>
      <x:c r="D7" s="48" t="str">
        <x:v>Limite inicial</x:v>
      </x:c>
      <x:c r="E7" s="66" t="n">
        <x:f>B9</x:f>
        <x:v>20000000</x:v>
      </x:c>
      <x:c r="F7" s="64"/>
    </x:row>
    <x:row r="8">
      <x:c r="A8" s="48" t="str">
        <x:v>Limite inicial (%)</x:v>
      </x:c>
      <x:c r="B8" s="73" t="n">
        <x:v>0.2</x:v>
      </x:c>
      <x:c r="C8" s="64"/>
      <x:c r="D8" s="48" t="str">
        <x:v>Limite final</x:v>
      </x:c>
      <x:c r="E8" s="66" t="n">
        <x:f>IF(B10="Sem alteração",B9,IF(B10="Substitui percentual",B7*B11,IF(B10="Acrescenta p.p.",B7*(B8+B11),IF(B10="Acrescenta valor",B9+B11,B9))))</x:f>
        <x:v>20000000</x:v>
      </x:c>
      <x:c r="F8" s="64"/>
    </x:row>
    <x:row r="9">
      <x:c r="A9" s="48" t="str">
        <x:v>Limite inicial (R$)</x:v>
      </x:c>
      <x:c r="B9" s="66" t="n">
        <x:f>B7*B8</x:f>
        <x:v>20000000</x:v>
      </x:c>
      <x:c r="C9" s="64"/>
      <x:c r="D9" s="48" t="str">
        <x:v>Vigência informada</x:v>
      </x:c>
      <x:c r="E9" s="65" t="str">
        <x:f>IF(B12="","Não informada",B12)</x:f>
        <x:v>Não informada</x:v>
      </x:c>
      <x:c r="F9" s="64"/>
    </x:row>
    <x:row r="10">
      <x:c r="A10" s="48" t="str">
        <x:v>Lei posterior — modo</x:v>
      </x:c>
      <x:c r="B10" s="72" t="str">
        <x:v>Sem alteração</x:v>
      </x:c>
      <x:c r="C10" s="64"/>
      <x:c r="D10" s="48" t="str">
        <x:v>Controle</x:v>
      </x:c>
      <x:c r="E10" s="65" t="str">
        <x:f>IF(AND(B10&lt;&gt;"Sem alteração",B12=""),"PENDENTE: informe a vigência","OK")</x:f>
        <x:v>OK</x:v>
      </x:c>
      <x:c r="F10" s="64"/>
    </x:row>
    <x:row r="11">
      <x:c r="A11" s="48" t="str">
        <x:v>Novo percentual / acréscimo</x:v>
      </x:c>
      <x:c r="B11" s="74" t="n">
        <x:v>0</x:v>
      </x:c>
      <x:c r="C11" s="64"/>
      <x:c r="D11" s="64"/>
      <x:c r="E11" s="64"/>
      <x:c r="F11" s="64"/>
    </x:row>
    <x:row r="12">
      <x:c r="A12" s="48" t="str">
        <x:v>Data de vigência</x:v>
      </x:c>
      <x:c r="B12" s="72" t="str"/>
      <x:c r="C12" s="64"/>
      <x:c r="D12" s="64"/>
      <x:c r="E12" s="64"/>
      <x:c r="F12" s="64"/>
    </x:row>
    <x:row r="13">
      <x:c r="A13" s="48" t="str">
        <x:v>Tolerância de conciliação</x:v>
      </x:c>
      <x:c r="B13" s="73" t="n">
        <x:v>0.01</x:v>
      </x:c>
      <x:c r="C13" s="64"/>
      <x:c r="D13" s="64"/>
      <x:c r="E13" s="64"/>
      <x:c r="F13" s="64"/>
    </x:row>
    <x:row r="14">
      <x:c r="A14" s="64"/>
      <x:c r="B14" s="64"/>
      <x:c r="C14" s="64"/>
      <x:c r="D14" s="64"/>
      <x:c r="E14" s="64"/>
      <x:c r="F14" s="64"/>
    </x:row>
    <x:row r="15">
      <x:c r="A15" s="64"/>
      <x:c r="B15" s="64"/>
      <x:c r="C15" s="64"/>
      <x:c r="D15" s="64"/>
      <x:c r="E15" s="64"/>
      <x:c r="F15" s="64"/>
    </x:row>
    <x:row r="16" ht="24" customHeight="1">
      <x:c r="A16" s="15" t="str">
        <x:v>Transcrição e evidência</x:v>
      </x:c>
      <x:c r="B16" s="16" t="str">
        <x:v>Transcrição e evidência</x:v>
      </x:c>
      <x:c r="C16" s="16" t="str">
        <x:v>Transcrição e evidência</x:v>
      </x:c>
      <x:c r="D16" s="16" t="str">
        <x:v>Transcrição e evidência</x:v>
      </x:c>
      <x:c r="E16" s="16" t="str">
        <x:v>Transcrição e evidência</x:v>
      </x:c>
      <x:c r="F16" s="17" t="str">
        <x:v>Transcrição e evidência</x:v>
      </x:c>
    </x:row>
    <x:row r="17" ht="34" customHeight="1">
      <x:c r="A17" s="48" t="str">
        <x:v>Número e data da LOA</x:v>
      </x:c>
      <x:c r="B17" s="71" t="str"/>
      <x:c r="C17" s="71"/>
      <x:c r="D17" s="71"/>
      <x:c r="E17" s="71"/>
      <x:c r="F17" s="71"/>
    </x:row>
    <x:row r="18" ht="34" customHeight="1">
      <x:c r="A18" s="48" t="str">
        <x:v>Trecho literal da autorização</x:v>
      </x:c>
      <x:c r="B18" s="71" t="str"/>
      <x:c r="C18" s="71"/>
      <x:c r="D18" s="71"/>
      <x:c r="E18" s="71"/>
      <x:c r="F18" s="71"/>
    </x:row>
    <x:row r="19" ht="34" customHeight="1">
      <x:c r="A19" s="48" t="str">
        <x:v>Lei posterior e publicação</x:v>
      </x:c>
      <x:c r="B19" s="71" t="str"/>
      <x:c r="C19" s="71"/>
      <x:c r="D19" s="71"/>
      <x:c r="E19" s="71"/>
      <x:c r="F19" s="71"/>
    </x:row>
    <x:row r="20" ht="34" customHeight="1">
      <x:c r="A20" s="48" t="str">
        <x:v>Trecho literal da alteração</x:v>
      </x:c>
      <x:c r="B20" s="71" t="str"/>
      <x:c r="C20" s="71"/>
      <x:c r="D20" s="71"/>
      <x:c r="E20" s="71"/>
      <x:c r="F20" s="71"/>
    </x:row>
    <x:row r="21" ht="34" customHeight="1">
      <x:c r="A21" s="48" t="str">
        <x:v>URL / arquivo / página</x:v>
      </x:c>
      <x:c r="B21" s="71" t="str"/>
      <x:c r="C21" s="71"/>
      <x:c r="D21" s="71"/>
      <x:c r="E21" s="71"/>
      <x:c r="F21" s="71"/>
    </x:row>
  </x:sheetData>
  <x:mergeCells>
    <x:mergeCell ref="A1:F2"/>
    <x:mergeCell ref="A3:F3"/>
    <x:mergeCell ref="D5:F5"/>
    <x:mergeCell ref="A16:F16"/>
    <x:mergeCell ref="B17:F17"/>
    <x:mergeCell ref="B18:F18"/>
    <x:mergeCell ref="B19:F19"/>
    <x:mergeCell ref="B20:F20"/>
    <x:mergeCell ref="B21:F21"/>
  </x:mergeCells>
  <x:dataValidations count="1">
    <x:dataValidation type="list" sqref="B10">
      <x:formula1>"Sem alteração,Substitui percentual,Acrescenta p.p.,Acrescenta valor"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5" hidden="0" customWidth="1"/>
    <x:col min="3" max="3" width="22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4" hidden="0" customWidth="1"/>
    <x:col min="11" max="11" width="14" hidden="0" customWidth="1"/>
    <x:col min="12" max="12" width="42" hidden="0" customWidth="1"/>
    <x:col min="13" max="13" width="18" hidden="0" customWidth="1"/>
    <x:col min="14" max="14" width="18" hidden="0" customWidth="1"/>
    <x:col min="15" max="15" width="34" hidden="0" customWidth="1"/>
  </x:cols>
  <x:sheetData>
    <x:row r="1" ht="36" customHeight="1">
      <x:c r="A1" s="5" t="str">
        <x:v>Inventário dos atos, espécies e recursos</x:v>
      </x:c>
      <x:c r="B1" s="5" t="str">
        <x:v>Inventário dos atos, espécies e recursos</x:v>
      </x:c>
      <x:c r="C1" s="5" t="str">
        <x:v>Inventário dos atos, espécies e recursos</x:v>
      </x:c>
      <x:c r="D1" s="5" t="str">
        <x:v>Inventário dos atos, espécies e recursos</x:v>
      </x:c>
      <x:c r="E1" s="5" t="str">
        <x:v>Inventário dos atos, espécies e recursos</x:v>
      </x:c>
      <x:c r="F1" s="5" t="str">
        <x:v>Inventário dos atos, espécies e recursos</x:v>
      </x:c>
      <x:c r="G1" s="5" t="str">
        <x:v>Inventário dos atos, espécies e recursos</x:v>
      </x:c>
      <x:c r="H1" s="5" t="str">
        <x:v>Inventário dos atos, espécies e recursos</x:v>
      </x:c>
      <x:c r="I1" s="5" t="str">
        <x:v>Inventário dos atos, espécies e recursos</x:v>
      </x:c>
      <x:c r="J1" s="5" t="str">
        <x:v>Inventário dos atos, espécies e recursos</x:v>
      </x:c>
      <x:c r="K1" s="5" t="str">
        <x:v>Inventário dos atos, espécies e recursos</x:v>
      </x:c>
      <x:c r="L1" s="5" t="str">
        <x:v>Inventário dos atos, espécies e recursos</x:v>
      </x:c>
      <x:c r="M1" s="5" t="str">
        <x:v>Inventário dos atos, espécies e recursos</x:v>
      </x:c>
      <x:c r="N1" s="5" t="str">
        <x:v>Inventário dos atos, espécies e recursos</x:v>
      </x:c>
      <x:c r="O1" s="5" t="str">
        <x:v>Inventário dos atos, espécies e recursos</x:v>
      </x:c>
    </x:row>
    <x:row r="2" ht="36" customHeight="1">
      <x:c r="A2" s="5" t="str">
        <x:v>Inventário dos atos, espécies e recursos</x:v>
      </x:c>
      <x:c r="B2" s="5" t="str">
        <x:v>Inventário dos atos, espécies e recursos</x:v>
      </x:c>
      <x:c r="C2" s="5" t="str">
        <x:v>Inventário dos atos, espécies e recursos</x:v>
      </x:c>
      <x:c r="D2" s="5" t="str">
        <x:v>Inventário dos atos, espécies e recursos</x:v>
      </x:c>
      <x:c r="E2" s="5" t="str">
        <x:v>Inventário dos atos, espécies e recursos</x:v>
      </x:c>
      <x:c r="F2" s="5" t="str">
        <x:v>Inventário dos atos, espécies e recursos</x:v>
      </x:c>
      <x:c r="G2" s="5" t="str">
        <x:v>Inventário dos atos, espécies e recursos</x:v>
      </x:c>
      <x:c r="H2" s="5" t="str">
        <x:v>Inventário dos atos, espécies e recursos</x:v>
      </x:c>
      <x:c r="I2" s="5" t="str">
        <x:v>Inventário dos atos, espécies e recursos</x:v>
      </x:c>
      <x:c r="J2" s="5" t="str">
        <x:v>Inventário dos atos, espécies e recursos</x:v>
      </x:c>
      <x:c r="K2" s="5" t="str">
        <x:v>Inventário dos atos, espécies e recursos</x:v>
      </x:c>
      <x:c r="L2" s="5" t="str">
        <x:v>Inventário dos atos, espécies e recursos</x:v>
      </x:c>
      <x:c r="M2" s="5" t="str">
        <x:v>Inventário dos atos, espécies e recursos</x:v>
      </x:c>
      <x:c r="N2" s="5" t="str">
        <x:v>Inventário dos atos, espécies e recursos</x:v>
      </x:c>
      <x:c r="O2" s="5" t="str">
        <x:v>Inventário dos atos, espécies e recursos</x:v>
      </x:c>
    </x:row>
    <x:row r="3" ht="30" customHeight="1">
      <x:c r="A3" s="9" t="str">
        <x:v>Preencha em ordem cronológica. Em ato com recursos mistos, informe em H somente a parcela financiada por anulação.</x:v>
      </x:c>
      <x:c r="B3" s="9" t="str">
        <x:v>Preencha em ordem cronológica. Em ato com recursos mistos, informe em H somente a parcela financiada por anulação.</x:v>
      </x:c>
      <x:c r="C3" s="9" t="str">
        <x:v>Preencha em ordem cronológica. Em ato com recursos mistos, informe em H somente a parcela financiada por anulação.</x:v>
      </x:c>
      <x:c r="D3" s="9" t="str">
        <x:v>Preencha em ordem cronológica. Em ato com recursos mistos, informe em H somente a parcela financiada por anulação.</x:v>
      </x:c>
      <x:c r="E3" s="9" t="str">
        <x:v>Preencha em ordem cronológica. Em ato com recursos mistos, informe em H somente a parcela financiada por anulação.</x:v>
      </x:c>
      <x:c r="F3" s="9" t="str">
        <x:v>Preencha em ordem cronológica. Em ato com recursos mistos, informe em H somente a parcela financiada por anulação.</x:v>
      </x:c>
      <x:c r="G3" s="9" t="str">
        <x:v>Preencha em ordem cronológica. Em ato com recursos mistos, informe em H somente a parcela financiada por anulação.</x:v>
      </x:c>
      <x:c r="H3" s="9" t="str">
        <x:v>Preencha em ordem cronológica. Em ato com recursos mistos, informe em H somente a parcela financiada por anulação.</x:v>
      </x:c>
      <x:c r="I3" s="9" t="str">
        <x:v>Preencha em ordem cronológica. Em ato com recursos mistos, informe em H somente a parcela financiada por anulação.</x:v>
      </x:c>
      <x:c r="J3" s="9" t="str">
        <x:v>Preencha em ordem cronológica. Em ato com recursos mistos, informe em H somente a parcela financiada por anulação.</x:v>
      </x:c>
      <x:c r="K3" s="9" t="str">
        <x:v>Preencha em ordem cronológica. Em ato com recursos mistos, informe em H somente a parcela financiada por anulação.</x:v>
      </x:c>
      <x:c r="L3" s="9" t="str">
        <x:v>Preencha em ordem cronológica. Em ato com recursos mistos, informe em H somente a parcela financiada por anulação.</x:v>
      </x:c>
      <x:c r="M3" s="9" t="str">
        <x:v>Preencha em ordem cronológica. Em ato com recursos mistos, informe em H somente a parcela financiada por anulação.</x:v>
      </x:c>
      <x:c r="N3" s="9" t="str">
        <x:v>Preencha em ordem cronológica. Em ato com recursos mistos, informe em H somente a parcela financiada por anulação.</x:v>
      </x:c>
      <x:c r="O3" s="9" t="str">
        <x:v>Preencha em ordem cronológica. Em ato com recursos mistos, informe em H somente a parcela financiada por anulação.</x:v>
      </x:c>
    </x:row>
    <x:row r="4">
      <x:c r="A4" s="64"/>
      <x:c r="B4" s="64"/>
      <x:c r="C4" s="64"/>
      <x:c r="D4" s="64"/>
      <x:c r="E4" s="64"/>
      <x:c r="F4" s="64"/>
      <x:c r="G4" s="64"/>
      <x:c r="H4" s="64"/>
      <x:c r="I4" s="64"/>
      <x:c r="J4" s="64"/>
      <x:c r="K4" s="64"/>
      <x:c r="L4" s="64"/>
      <x:c r="M4" s="64"/>
      <x:c r="N4" s="64"/>
      <x:c r="O4" s="64"/>
    </x:row>
    <x:row r="5">
      <x:c r="A5" s="64"/>
      <x:c r="B5" s="64"/>
      <x:c r="C5" s="64"/>
      <x:c r="D5" s="64"/>
      <x:c r="E5" s="64"/>
      <x:c r="F5" s="64"/>
      <x:c r="G5" s="64"/>
      <x:c r="H5" s="64"/>
      <x:c r="I5" s="64"/>
      <x:c r="J5" s="64"/>
      <x:c r="K5" s="64"/>
      <x:c r="L5" s="64"/>
      <x:c r="M5" s="64"/>
      <x:c r="N5" s="64"/>
      <x:c r="O5" s="64"/>
    </x:row>
    <x:row r="6">
      <x:c r="A6" s="42" t="str">
        <x:v>ID</x:v>
      </x:c>
      <x:c r="B6" s="42" t="str">
        <x:v>Data de abertura</x:v>
      </x:c>
      <x:c r="C6" s="42" t="str">
        <x:v>Ato</x:v>
      </x:c>
      <x:c r="D6" s="42" t="str">
        <x:v>Espécie</x:v>
      </x:c>
      <x:c r="E6" s="42" t="str">
        <x:v>Autorização</x:v>
      </x:c>
      <x:c r="F6" s="42" t="str">
        <x:v>Recurso para abertura</x:v>
      </x:c>
      <x:c r="G6" s="42" t="str">
        <x:v>Valor aberto</x:v>
      </x:c>
      <x:c r="H6" s="42" t="str">
        <x:v>Parcela por anulação</x:v>
      </x:c>
      <x:c r="I6" s="42" t="str">
        <x:v>Valor contabilizado</x:v>
      </x:c>
      <x:c r="J6" s="42" t="str">
        <x:v>Publicado?</x:v>
      </x:c>
      <x:c r="K6" s="42" t="str">
        <x:v>Computar?</x:v>
      </x:c>
      <x:c r="L6" s="42" t="str">
        <x:v>Justificativa técnica</x:v>
      </x:c>
      <x:c r="M6" s="42" t="str">
        <x:v>Parcela computada</x:v>
      </x:c>
      <x:c r="N6" s="42" t="str">
        <x:v>Diferença contábil</x:v>
      </x:c>
      <x:c r="O6" s="42" t="str">
        <x:v>Alertas</x:v>
      </x:c>
    </x:row>
    <x:row r="7">
      <x:c r="A7" s="75" t="n">
        <x:v>1</x:v>
      </x:c>
      <x:c r="B7" s="76" t="n">
        <x:v>46063.625</x:v>
      </x:c>
      <x:c r="C7" s="72" t="str">
        <x:v>Decreto 101/2026</x:v>
      </x:c>
      <x:c r="D7" s="72" t="str">
        <x:v>Suplementar</x:v>
      </x:c>
      <x:c r="E7" s="72" t="str">
        <x:v>LOA/genérica</x:v>
      </x:c>
      <x:c r="F7" s="72" t="str">
        <x:v>Anulação</x:v>
      </x:c>
      <x:c r="G7" s="73" t="n">
        <x:v>7000000</x:v>
      </x:c>
      <x:c r="H7" s="73" t="n">
        <x:v>7000000</x:v>
      </x:c>
      <x:c r="I7" s="73" t="n">
        <x:v>7000000</x:v>
      </x:c>
      <x:c r="J7" s="73" t="str">
        <x:v>Sim</x:v>
      </x:c>
      <x:c r="K7" s="73" t="str">
        <x:v>Automático</x:v>
      </x:c>
      <x:c r="L7" s="77" t="str">
        <x:v>Crédito suplementar por anulação com autorização genérica.</x:v>
      </x:c>
      <x:c r="M7" s="78" t="n">
        <x:f>IF(C7="","",IF(OR(K7="Sim",AND(K7="Automático",D7="Suplementar",E7="LOA/genérica",OR(F7="Anulação",F7="Mista",F7="Reserva (anulação)"))),H7,0))</x:f>
        <x:v>7000000</x:v>
      </x:c>
      <x:c r="N7" s="78" t="n">
        <x:f>IF(C7="","",G7-I7)</x:f>
        <x:v>0</x:v>
      </x:c>
      <x:c r="O7" s="70" t="str">
        <x:f>IF(C7="","",IF(H7&gt;G7,"Anulação &gt; bruto; ","")&amp;IF(ABS(N7)&gt;Parametros!$B$13,"Divergência contábil; ","")&amp;IF(J7&lt;&gt;"Sim","Publicação pendente; ","")&amp;IF(E7="Não identificada","Autorização pendente; ","")&amp;IF(AND(D7="Especial",E7&lt;&gt;"Lei específica"),"Especial exige lei específica; ","")&amp;IF(AND(D7="Extraordinário",E7&lt;&gt;"Situação extraordinária"),"Rever ato extraordinário; ","")&amp;IF(AND(OR(D7="Transposição",D7="Remanejamento",D7="Transferência"),E7&lt;&gt;"Lei específica"),"Rever art. 167 VI; ","")&amp;IF(F7="Reserva (anulação)","Conferir LDO/riscos; ","")&amp;IF(F7="Transferência/convênio","Reclassificar ingresso; ","")&amp;IF(AND(F7="Reabertura (não é recurso)",NOT(OR(D7="Especial",D7="Extraordinário"))),"Reabertura incompatível; ","")&amp;IF(F7="Não identificada","Recurso pendente; ","")&amp;IF(D7="QDD","Revisar lei local; ",""))</x:f>
      </x:c>
    </x:row>
    <x:row r="8">
      <x:c r="A8" s="75" t="n">
        <x:v>2</x:v>
      </x:c>
      <x:c r="B8" s="76" t="n">
        <x:v>46162.625</x:v>
      </x:c>
      <x:c r="C8" s="72" t="str">
        <x:v>Decreto 248/2026</x:v>
      </x:c>
      <x:c r="D8" s="72" t="str">
        <x:v>Suplementar</x:v>
      </x:c>
      <x:c r="E8" s="72" t="str">
        <x:v>LOA/genérica</x:v>
      </x:c>
      <x:c r="F8" s="72" t="str">
        <x:v>Anulação</x:v>
      </x:c>
      <x:c r="G8" s="73" t="n">
        <x:v>8000000</x:v>
      </x:c>
      <x:c r="H8" s="73" t="n">
        <x:v>8000000</x:v>
      </x:c>
      <x:c r="I8" s="73" t="n">
        <x:v>8000000</x:v>
      </x:c>
      <x:c r="J8" s="73" t="str">
        <x:v>Sim</x:v>
      </x:c>
      <x:c r="K8" s="73" t="str">
        <x:v>Automático</x:v>
      </x:c>
      <x:c r="L8" s="77" t="str">
        <x:v>Crédito suplementar por anulação com autorização genérica.</x:v>
      </x:c>
      <x:c r="M8" s="78" t="n">
        <x:f>IF(C8="","",IF(OR(K8="Sim",AND(K8="Automático",D8="Suplementar",E8="LOA/genérica",OR(F8="Anulação",F8="Mista",F8="Reserva (anulação)"))),H8,0))</x:f>
        <x:v>8000000</x:v>
      </x:c>
      <x:c r="N8" s="78" t="n">
        <x:f>IF(C8="","",G8-I8)</x:f>
        <x:v>0</x:v>
      </x:c>
      <x:c r="O8" s="70" t="str">
        <x:f>IF(C8="","",IF(H8&gt;G8,"Anulação &gt; bruto; ","")&amp;IF(ABS(N8)&gt;Parametros!$B$13,"Divergência contábil; ","")&amp;IF(J8&lt;&gt;"Sim","Publicação pendente; ","")&amp;IF(E8="Não identificada","Autorização pendente; ","")&amp;IF(AND(D8="Especial",E8&lt;&gt;"Lei específica"),"Especial exige lei específica; ","")&amp;IF(AND(D8="Extraordinário",E8&lt;&gt;"Situação extraordinária"),"Rever ato extraordinário; ","")&amp;IF(AND(OR(D8="Transposição",D8="Remanejamento",D8="Transferência"),E8&lt;&gt;"Lei específica"),"Rever art. 167 VI; ","")&amp;IF(F8="Reserva (anulação)","Conferir LDO/riscos; ","")&amp;IF(F8="Transferência/convênio","Reclassificar ingresso; ","")&amp;IF(AND(F8="Reabertura (não é recurso)",NOT(OR(D8="Especial",D8="Extraordinário"))),"Reabertura incompatível; ","")&amp;IF(F8="Não identificada","Recurso pendente; ","")&amp;IF(D8="QDD","Revisar lei local; ",""))</x:f>
      </x:c>
    </x:row>
    <x:row r="9">
      <x:c r="A9" s="75" t="n">
        <x:v>3</x:v>
      </x:c>
      <x:c r="B9" s="76" t="n">
        <x:v>46280.625</x:v>
      </x:c>
      <x:c r="C9" s="72" t="str">
        <x:v>Decreto 411/2026</x:v>
      </x:c>
      <x:c r="D9" s="72" t="str">
        <x:v>Suplementar</x:v>
      </x:c>
      <x:c r="E9" s="72" t="str">
        <x:v>LOA/genérica</x:v>
      </x:c>
      <x:c r="F9" s="72" t="str">
        <x:v>Anulação</x:v>
      </x:c>
      <x:c r="G9" s="73" t="n">
        <x:v>6500000</x:v>
      </x:c>
      <x:c r="H9" s="73" t="n">
        <x:v>6500000</x:v>
      </x:c>
      <x:c r="I9" s="73" t="n">
        <x:v>6500000</x:v>
      </x:c>
      <x:c r="J9" s="73" t="str">
        <x:v>Sim</x:v>
      </x:c>
      <x:c r="K9" s="73" t="str">
        <x:v>Automático</x:v>
      </x:c>
      <x:c r="L9" s="77" t="str">
        <x:v>Ato que excede o limite do caso didático.</x:v>
      </x:c>
      <x:c r="M9" s="78" t="n">
        <x:f>IF(C9="","",IF(OR(K9="Sim",AND(K9="Automático",D9="Suplementar",E9="LOA/genérica",OR(F9="Anulação",F9="Mista",F9="Reserva (anulação)"))),H9,0))</x:f>
        <x:v>6500000</x:v>
      </x:c>
      <x:c r="N9" s="78" t="n">
        <x:f>IF(C9="","",G9-I9)</x:f>
        <x:v>0</x:v>
      </x:c>
      <x:c r="O9" s="70" t="str">
        <x:f>IF(C9="","",IF(H9&gt;G9,"Anulação &gt; bruto; ","")&amp;IF(ABS(N9)&gt;Parametros!$B$13,"Divergência contábil; ","")&amp;IF(J9&lt;&gt;"Sim","Publicação pendente; ","")&amp;IF(E9="Não identificada","Autorização pendente; ","")&amp;IF(AND(D9="Especial",E9&lt;&gt;"Lei específica"),"Especial exige lei específica; ","")&amp;IF(AND(D9="Extraordinário",E9&lt;&gt;"Situação extraordinária"),"Rever ato extraordinário; ","")&amp;IF(AND(OR(D9="Transposição",D9="Remanejamento",D9="Transferência"),E9&lt;&gt;"Lei específica"),"Rever art. 167 VI; ","")&amp;IF(F9="Reserva (anulação)","Conferir LDO/riscos; ","")&amp;IF(F9="Transferência/convênio","Reclassificar ingresso; ","")&amp;IF(AND(F9="Reabertura (não é recurso)",NOT(OR(D9="Especial",D9="Extraordinário"))),"Reabertura incompatível; ","")&amp;IF(F9="Não identificada","Recurso pendente; ","")&amp;IF(D9="QDD","Revisar lei local; ",""))</x:f>
      </x:c>
    </x:row>
    <x:row r="10">
      <x:c r="A10" s="75" t="n">
        <x:v>4</x:v>
      </x:c>
      <x:c r="B10" s="76"/>
      <x:c r="C10" s="72"/>
      <x:c r="D10" s="72"/>
      <x:c r="E10" s="72"/>
      <x:c r="F10" s="72"/>
      <x:c r="G10" s="73"/>
      <x:c r="H10" s="73"/>
      <x:c r="I10" s="73"/>
      <x:c r="J10" s="73"/>
      <x:c r="K10" s="73"/>
      <x:c r="L10" s="77"/>
      <x:c r="M10" s="78" t="str">
        <x:f>IF(C10="","",IF(OR(K10="Sim",AND(K10="Automático",D10="Suplementar",E10="LOA/genérica",OR(F10="Anulação",F10="Mista",F10="Reserva (anulação)"))),H10,0))</x:f>
      </x:c>
      <x:c r="N10" s="78" t="str">
        <x:f>IF(C10="","",G10-I10)</x:f>
      </x:c>
      <x:c r="O10" s="70" t="str">
        <x:f>IF(C10="","",IF(H10&gt;G10,"Anulação &gt; bruto; ","")&amp;IF(ABS(N10)&gt;Parametros!$B$13,"Divergência contábil; ","")&amp;IF(J10&lt;&gt;"Sim","Publicação pendente; ","")&amp;IF(E10="Não identificada","Autorização pendente; ","")&amp;IF(AND(D10="Especial",E10&lt;&gt;"Lei específica"),"Especial exige lei específica; ","")&amp;IF(AND(D10="Extraordinário",E10&lt;&gt;"Situação extraordinária"),"Rever ato extraordinário; ","")&amp;IF(AND(OR(D10="Transposição",D10="Remanejamento",D10="Transferência"),E10&lt;&gt;"Lei específica"),"Rever art. 167 VI; ","")&amp;IF(F10="Reserva (anulação)","Conferir LDO/riscos; ","")&amp;IF(F10="Transferência/convênio","Reclassificar ingresso; ","")&amp;IF(AND(F10="Reabertura (não é recurso)",NOT(OR(D10="Especial",D10="Extraordinário"))),"Reabertura incompatível; ","")&amp;IF(F10="Não identificada","Recurso pendente; ","")&amp;IF(D10="QDD","Revisar lei local; ",""))</x:f>
      </x:c>
    </x:row>
    <x:row r="11">
      <x:c r="A11" s="75" t="n">
        <x:v>5</x:v>
      </x:c>
      <x:c r="B11" s="76"/>
      <x:c r="C11" s="72"/>
      <x:c r="D11" s="72"/>
      <x:c r="E11" s="72"/>
      <x:c r="F11" s="72"/>
      <x:c r="G11" s="73"/>
      <x:c r="H11" s="73"/>
      <x:c r="I11" s="73"/>
      <x:c r="J11" s="73"/>
      <x:c r="K11" s="73"/>
      <x:c r="L11" s="77"/>
      <x:c r="M11" s="78" t="str">
        <x:f>IF(C11="","",IF(OR(K11="Sim",AND(K11="Automático",D11="Suplementar",E11="LOA/genérica",OR(F11="Anulação",F11="Mista",F11="Reserva (anulação)"))),H11,0))</x:f>
      </x:c>
      <x:c r="N11" s="78" t="str">
        <x:f>IF(C11="","",G11-I11)</x:f>
      </x:c>
      <x:c r="O11" s="70" t="str">
        <x:f>IF(C11="","",IF(H11&gt;G11,"Anulação &gt; bruto; ","")&amp;IF(ABS(N11)&gt;Parametros!$B$13,"Divergência contábil; ","")&amp;IF(J11&lt;&gt;"Sim","Publicação pendente; ","")&amp;IF(E11="Não identificada","Autorização pendente; ","")&amp;IF(AND(D11="Especial",E11&lt;&gt;"Lei específica"),"Especial exige lei específica; ","")&amp;IF(AND(D11="Extraordinário",E11&lt;&gt;"Situação extraordinária"),"Rever ato extraordinário; ","")&amp;IF(AND(OR(D11="Transposição",D11="Remanejamento",D11="Transferência"),E11&lt;&gt;"Lei específica"),"Rever art. 167 VI; ","")&amp;IF(F11="Reserva (anulação)","Conferir LDO/riscos; ","")&amp;IF(F11="Transferência/convênio","Reclassificar ingresso; ","")&amp;IF(AND(F11="Reabertura (não é recurso)",NOT(OR(D11="Especial",D11="Extraordinário"))),"Reabertura incompatível; ","")&amp;IF(F11="Não identificada","Recurso pendente; ","")&amp;IF(D11="QDD","Revisar lei local; ",""))</x:f>
      </x:c>
    </x:row>
    <x:row r="12">
      <x:c r="A12" s="75" t="n">
        <x:v>6</x:v>
      </x:c>
      <x:c r="B12" s="76"/>
      <x:c r="C12" s="72"/>
      <x:c r="D12" s="72"/>
      <x:c r="E12" s="72"/>
      <x:c r="F12" s="72"/>
      <x:c r="G12" s="73"/>
      <x:c r="H12" s="73"/>
      <x:c r="I12" s="73"/>
      <x:c r="J12" s="73"/>
      <x:c r="K12" s="73"/>
      <x:c r="L12" s="77"/>
      <x:c r="M12" s="78" t="str">
        <x:f>IF(C12="","",IF(OR(K12="Sim",AND(K12="Automático",D12="Suplementar",E12="LOA/genérica",OR(F12="Anulação",F12="Mista",F12="Reserva (anulação)"))),H12,0))</x:f>
      </x:c>
      <x:c r="N12" s="78" t="str">
        <x:f>IF(C12="","",G12-I12)</x:f>
      </x:c>
      <x:c r="O12" s="70" t="str">
        <x:f>IF(C12="","",IF(H12&gt;G12,"Anulação &gt; bruto; ","")&amp;IF(ABS(N12)&gt;Parametros!$B$13,"Divergência contábil; ","")&amp;IF(J12&lt;&gt;"Sim","Publicação pendente; ","")&amp;IF(E12="Não identificada","Autorização pendente; ","")&amp;IF(AND(D12="Especial",E12&lt;&gt;"Lei específica"),"Especial exige lei específica; ","")&amp;IF(AND(D12="Extraordinário",E12&lt;&gt;"Situação extraordinária"),"Rever ato extraordinário; ","")&amp;IF(AND(OR(D12="Transposição",D12="Remanejamento",D12="Transferência"),E12&lt;&gt;"Lei específica"),"Rever art. 167 VI; ","")&amp;IF(F12="Reserva (anulação)","Conferir LDO/riscos; ","")&amp;IF(F12="Transferência/convênio","Reclassificar ingresso; ","")&amp;IF(AND(F12="Reabertura (não é recurso)",NOT(OR(D12="Especial",D12="Extraordinário"))),"Reabertura incompatível; ","")&amp;IF(F12="Não identificada","Recurso pendente; ","")&amp;IF(D12="QDD","Revisar lei local; ",""))</x:f>
      </x:c>
    </x:row>
    <x:row r="13">
      <x:c r="A13" s="75" t="n">
        <x:v>7</x:v>
      </x:c>
      <x:c r="B13" s="76"/>
      <x:c r="C13" s="72"/>
      <x:c r="D13" s="72"/>
      <x:c r="E13" s="72"/>
      <x:c r="F13" s="72"/>
      <x:c r="G13" s="73"/>
      <x:c r="H13" s="73"/>
      <x:c r="I13" s="73"/>
      <x:c r="J13" s="73"/>
      <x:c r="K13" s="73"/>
      <x:c r="L13" s="77"/>
      <x:c r="M13" s="78" t="str">
        <x:f>IF(C13="","",IF(OR(K13="Sim",AND(K13="Automático",D13="Suplementar",E13="LOA/genérica",OR(F13="Anulação",F13="Mista",F13="Reserva (anulação)"))),H13,0))</x:f>
      </x:c>
      <x:c r="N13" s="78" t="str">
        <x:f>IF(C13="","",G13-I13)</x:f>
      </x:c>
      <x:c r="O13" s="70" t="str">
        <x:f>IF(C13="","",IF(H13&gt;G13,"Anulação &gt; bruto; ","")&amp;IF(ABS(N13)&gt;Parametros!$B$13,"Divergência contábil; ","")&amp;IF(J13&lt;&gt;"Sim","Publicação pendente; ","")&amp;IF(E13="Não identificada","Autorização pendente; ","")&amp;IF(AND(D13="Especial",E13&lt;&gt;"Lei específica"),"Especial exige lei específica; ","")&amp;IF(AND(D13="Extraordinário",E13&lt;&gt;"Situação extraordinária"),"Rever ato extraordinário; ","")&amp;IF(AND(OR(D13="Transposição",D13="Remanejamento",D13="Transferência"),E13&lt;&gt;"Lei específica"),"Rever art. 167 VI; ","")&amp;IF(F13="Reserva (anulação)","Conferir LDO/riscos; ","")&amp;IF(F13="Transferência/convênio","Reclassificar ingresso; ","")&amp;IF(AND(F13="Reabertura (não é recurso)",NOT(OR(D13="Especial",D13="Extraordinário"))),"Reabertura incompatível; ","")&amp;IF(F13="Não identificada","Recurso pendente; ","")&amp;IF(D13="QDD","Revisar lei local; ",""))</x:f>
      </x:c>
    </x:row>
    <x:row r="14">
      <x:c r="A14" s="75" t="n">
        <x:v>8</x:v>
      </x:c>
      <x:c r="B14" s="76"/>
      <x:c r="C14" s="72"/>
      <x:c r="D14" s="72"/>
      <x:c r="E14" s="72"/>
      <x:c r="F14" s="72"/>
      <x:c r="G14" s="73"/>
      <x:c r="H14" s="73"/>
      <x:c r="I14" s="73"/>
      <x:c r="J14" s="73"/>
      <x:c r="K14" s="73"/>
      <x:c r="L14" s="77"/>
      <x:c r="M14" s="78" t="str">
        <x:f>IF(C14="","",IF(OR(K14="Sim",AND(K14="Automático",D14="Suplementar",E14="LOA/genérica",OR(F14="Anulação",F14="Mista",F14="Reserva (anulação)"))),H14,0))</x:f>
      </x:c>
      <x:c r="N14" s="78" t="str">
        <x:f>IF(C14="","",G14-I14)</x:f>
      </x:c>
      <x:c r="O14" s="70" t="str">
        <x:f>IF(C14="","",IF(H14&gt;G14,"Anulação &gt; bruto; ","")&amp;IF(ABS(N14)&gt;Parametros!$B$13,"Divergência contábil; ","")&amp;IF(J14&lt;&gt;"Sim","Publicação pendente; ","")&amp;IF(E14="Não identificada","Autorização pendente; ","")&amp;IF(AND(D14="Especial",E14&lt;&gt;"Lei específica"),"Especial exige lei específica; ","")&amp;IF(AND(D14="Extraordinário",E14&lt;&gt;"Situação extraordinária"),"Rever ato extraordinário; ","")&amp;IF(AND(OR(D14="Transposição",D14="Remanejamento",D14="Transferência"),E14&lt;&gt;"Lei específica"),"Rever art. 167 VI; ","")&amp;IF(F14="Reserva (anulação)","Conferir LDO/riscos; ","")&amp;IF(F14="Transferência/convênio","Reclassificar ingresso; ","")&amp;IF(AND(F14="Reabertura (não é recurso)",NOT(OR(D14="Especial",D14="Extraordinário"))),"Reabertura incompatível; ","")&amp;IF(F14="Não identificada","Recurso pendente; ","")&amp;IF(D14="QDD","Revisar lei local; ",""))</x:f>
      </x:c>
    </x:row>
    <x:row r="15">
      <x:c r="A15" s="75" t="n">
        <x:v>9</x:v>
      </x:c>
      <x:c r="B15" s="76"/>
      <x:c r="C15" s="72"/>
      <x:c r="D15" s="72"/>
      <x:c r="E15" s="72"/>
      <x:c r="F15" s="72"/>
      <x:c r="G15" s="73"/>
      <x:c r="H15" s="73"/>
      <x:c r="I15" s="73"/>
      <x:c r="J15" s="73"/>
      <x:c r="K15" s="73"/>
      <x:c r="L15" s="77"/>
      <x:c r="M15" s="78" t="str">
        <x:f>IF(C15="","",IF(OR(K15="Sim",AND(K15="Automático",D15="Suplementar",E15="LOA/genérica",OR(F15="Anulação",F15="Mista",F15="Reserva (anulação)"))),H15,0))</x:f>
      </x:c>
      <x:c r="N15" s="78" t="str">
        <x:f>IF(C15="","",G15-I15)</x:f>
      </x:c>
      <x:c r="O15" s="70" t="str">
        <x:f>IF(C15="","",IF(H15&gt;G15,"Anulação &gt; bruto; ","")&amp;IF(ABS(N15)&gt;Parametros!$B$13,"Divergência contábil; ","")&amp;IF(J15&lt;&gt;"Sim","Publicação pendente; ","")&amp;IF(E15="Não identificada","Autorização pendente; ","")&amp;IF(AND(D15="Especial",E15&lt;&gt;"Lei específica"),"Especial exige lei específica; ","")&amp;IF(AND(D15="Extraordinário",E15&lt;&gt;"Situação extraordinária"),"Rever ato extraordinário; ","")&amp;IF(AND(OR(D15="Transposição",D15="Remanejamento",D15="Transferência"),E15&lt;&gt;"Lei específica"),"Rever art. 167 VI; ","")&amp;IF(F15="Reserva (anulação)","Conferir LDO/riscos; ","")&amp;IF(F15="Transferência/convênio","Reclassificar ingresso; ","")&amp;IF(AND(F15="Reabertura (não é recurso)",NOT(OR(D15="Especial",D15="Extraordinário"))),"Reabertura incompatível; ","")&amp;IF(F15="Não identificada","Recurso pendente; ","")&amp;IF(D15="QDD","Revisar lei local; ",""))</x:f>
      </x:c>
    </x:row>
    <x:row r="16">
      <x:c r="A16" s="75" t="n">
        <x:v>10</x:v>
      </x:c>
      <x:c r="B16" s="76"/>
      <x:c r="C16" s="72"/>
      <x:c r="D16" s="72"/>
      <x:c r="E16" s="72"/>
      <x:c r="F16" s="72"/>
      <x:c r="G16" s="73"/>
      <x:c r="H16" s="73"/>
      <x:c r="I16" s="73"/>
      <x:c r="J16" s="73"/>
      <x:c r="K16" s="73"/>
      <x:c r="L16" s="77"/>
      <x:c r="M16" s="78" t="str">
        <x:f>IF(C16="","",IF(OR(K16="Sim",AND(K16="Automático",D16="Suplementar",E16="LOA/genérica",OR(F16="Anulação",F16="Mista",F16="Reserva (anulação)"))),H16,0))</x:f>
      </x:c>
      <x:c r="N16" s="78" t="str">
        <x:f>IF(C16="","",G16-I16)</x:f>
      </x:c>
      <x:c r="O16" s="70" t="str">
        <x:f>IF(C16="","",IF(H16&gt;G16,"Anulação &gt; bruto; ","")&amp;IF(ABS(N16)&gt;Parametros!$B$13,"Divergência contábil; ","")&amp;IF(J16&lt;&gt;"Sim","Publicação pendente; ","")&amp;IF(E16="Não identificada","Autorização pendente; ","")&amp;IF(AND(D16="Especial",E16&lt;&gt;"Lei específica"),"Especial exige lei específica; ","")&amp;IF(AND(D16="Extraordinário",E16&lt;&gt;"Situação extraordinária"),"Rever ato extraordinário; ","")&amp;IF(AND(OR(D16="Transposição",D16="Remanejamento",D16="Transferência"),E16&lt;&gt;"Lei específica"),"Rever art. 167 VI; ","")&amp;IF(F16="Reserva (anulação)","Conferir LDO/riscos; ","")&amp;IF(F16="Transferência/convênio","Reclassificar ingresso; ","")&amp;IF(AND(F16="Reabertura (não é recurso)",NOT(OR(D16="Especial",D16="Extraordinário"))),"Reabertura incompatível; ","")&amp;IF(F16="Não identificada","Recurso pendente; ","")&amp;IF(D16="QDD","Revisar lei local; ",""))</x:f>
      </x:c>
    </x:row>
    <x:row r="17">
      <x:c r="A17" s="75" t="n">
        <x:v>11</x:v>
      </x:c>
      <x:c r="B17" s="76"/>
      <x:c r="C17" s="72"/>
      <x:c r="D17" s="72"/>
      <x:c r="E17" s="72"/>
      <x:c r="F17" s="72"/>
      <x:c r="G17" s="73"/>
      <x:c r="H17" s="73"/>
      <x:c r="I17" s="73"/>
      <x:c r="J17" s="73"/>
      <x:c r="K17" s="73"/>
      <x:c r="L17" s="77"/>
      <x:c r="M17" s="78" t="str">
        <x:f>IF(C17="","",IF(OR(K17="Sim",AND(K17="Automático",D17="Suplementar",E17="LOA/genérica",OR(F17="Anulação",F17="Mista",F17="Reserva (anulação)"))),H17,0))</x:f>
      </x:c>
      <x:c r="N17" s="78" t="str">
        <x:f>IF(C17="","",G17-I17)</x:f>
      </x:c>
      <x:c r="O17" s="70" t="str">
        <x:f>IF(C17="","",IF(H17&gt;G17,"Anulação &gt; bruto; ","")&amp;IF(ABS(N17)&gt;Parametros!$B$13,"Divergência contábil; ","")&amp;IF(J17&lt;&gt;"Sim","Publicação pendente; ","")&amp;IF(E17="Não identificada","Autorização pendente; ","")&amp;IF(AND(D17="Especial",E17&lt;&gt;"Lei específica"),"Especial exige lei específica; ","")&amp;IF(AND(D17="Extraordinário",E17&lt;&gt;"Situação extraordinária"),"Rever ato extraordinário; ","")&amp;IF(AND(OR(D17="Transposição",D17="Remanejamento",D17="Transferência"),E17&lt;&gt;"Lei específica"),"Rever art. 167 VI; ","")&amp;IF(F17="Reserva (anulação)","Conferir LDO/riscos; ","")&amp;IF(F17="Transferência/convênio","Reclassificar ingresso; ","")&amp;IF(AND(F17="Reabertura (não é recurso)",NOT(OR(D17="Especial",D17="Extraordinário"))),"Reabertura incompatível; ","")&amp;IF(F17="Não identificada","Recurso pendente; ","")&amp;IF(D17="QDD","Revisar lei local; ",""))</x:f>
      </x:c>
    </x:row>
    <x:row r="18">
      <x:c r="A18" s="75" t="n">
        <x:v>12</x:v>
      </x:c>
      <x:c r="B18" s="76"/>
      <x:c r="C18" s="72"/>
      <x:c r="D18" s="72"/>
      <x:c r="E18" s="72"/>
      <x:c r="F18" s="72"/>
      <x:c r="G18" s="73"/>
      <x:c r="H18" s="73"/>
      <x:c r="I18" s="73"/>
      <x:c r="J18" s="73"/>
      <x:c r="K18" s="73"/>
      <x:c r="L18" s="77"/>
      <x:c r="M18" s="78" t="str">
        <x:f>IF(C18="","",IF(OR(K18="Sim",AND(K18="Automático",D18="Suplementar",E18="LOA/genérica",OR(F18="Anulação",F18="Mista",F18="Reserva (anulação)"))),H18,0))</x:f>
      </x:c>
      <x:c r="N18" s="78" t="str">
        <x:f>IF(C18="","",G18-I18)</x:f>
      </x:c>
      <x:c r="O18" s="70" t="str">
        <x:f>IF(C18="","",IF(H18&gt;G18,"Anulação &gt; bruto; ","")&amp;IF(ABS(N18)&gt;Parametros!$B$13,"Divergência contábil; ","")&amp;IF(J18&lt;&gt;"Sim","Publicação pendente; ","")&amp;IF(E18="Não identificada","Autorização pendente; ","")&amp;IF(AND(D18="Especial",E18&lt;&gt;"Lei específica"),"Especial exige lei específica; ","")&amp;IF(AND(D18="Extraordinário",E18&lt;&gt;"Situação extraordinária"),"Rever ato extraordinário; ","")&amp;IF(AND(OR(D18="Transposição",D18="Remanejamento",D18="Transferência"),E18&lt;&gt;"Lei específica"),"Rever art. 167 VI; ","")&amp;IF(F18="Reserva (anulação)","Conferir LDO/riscos; ","")&amp;IF(F18="Transferência/convênio","Reclassificar ingresso; ","")&amp;IF(AND(F18="Reabertura (não é recurso)",NOT(OR(D18="Especial",D18="Extraordinário"))),"Reabertura incompatível; ","")&amp;IF(F18="Não identificada","Recurso pendente; ","")&amp;IF(D18="QDD","Revisar lei local; ",""))</x:f>
      </x:c>
    </x:row>
    <x:row r="19">
      <x:c r="A19" s="75" t="n">
        <x:v>13</x:v>
      </x:c>
      <x:c r="B19" s="76"/>
      <x:c r="C19" s="72"/>
      <x:c r="D19" s="72"/>
      <x:c r="E19" s="72"/>
      <x:c r="F19" s="72"/>
      <x:c r="G19" s="73"/>
      <x:c r="H19" s="73"/>
      <x:c r="I19" s="73"/>
      <x:c r="J19" s="73"/>
      <x:c r="K19" s="73"/>
      <x:c r="L19" s="77"/>
      <x:c r="M19" s="78" t="str">
        <x:f>IF(C19="","",IF(OR(K19="Sim",AND(K19="Automático",D19="Suplementar",E19="LOA/genérica",OR(F19="Anulação",F19="Mista",F19="Reserva (anulação)"))),H19,0))</x:f>
      </x:c>
      <x:c r="N19" s="78" t="str">
        <x:f>IF(C19="","",G19-I19)</x:f>
      </x:c>
      <x:c r="O19" s="70" t="str">
        <x:f>IF(C19="","",IF(H19&gt;G19,"Anulação &gt; bruto; ","")&amp;IF(ABS(N19)&gt;Parametros!$B$13,"Divergência contábil; ","")&amp;IF(J19&lt;&gt;"Sim","Publicação pendente; ","")&amp;IF(E19="Não identificada","Autorização pendente; ","")&amp;IF(AND(D19="Especial",E19&lt;&gt;"Lei específica"),"Especial exige lei específica; ","")&amp;IF(AND(D19="Extraordinário",E19&lt;&gt;"Situação extraordinária"),"Rever ato extraordinário; ","")&amp;IF(AND(OR(D19="Transposição",D19="Remanejamento",D19="Transferência"),E19&lt;&gt;"Lei específica"),"Rever art. 167 VI; ","")&amp;IF(F19="Reserva (anulação)","Conferir LDO/riscos; ","")&amp;IF(F19="Transferência/convênio","Reclassificar ingresso; ","")&amp;IF(AND(F19="Reabertura (não é recurso)",NOT(OR(D19="Especial",D19="Extraordinário"))),"Reabertura incompatível; ","")&amp;IF(F19="Não identificada","Recurso pendente; ","")&amp;IF(D19="QDD","Revisar lei local; ",""))</x:f>
      </x:c>
    </x:row>
    <x:row r="20">
      <x:c r="A20" s="75" t="n">
        <x:v>14</x:v>
      </x:c>
      <x:c r="B20" s="76"/>
      <x:c r="C20" s="72"/>
      <x:c r="D20" s="72"/>
      <x:c r="E20" s="72"/>
      <x:c r="F20" s="72"/>
      <x:c r="G20" s="73"/>
      <x:c r="H20" s="73"/>
      <x:c r="I20" s="73"/>
      <x:c r="J20" s="73"/>
      <x:c r="K20" s="73"/>
      <x:c r="L20" s="77"/>
      <x:c r="M20" s="78" t="str">
        <x:f>IF(C20="","",IF(OR(K20="Sim",AND(K20="Automático",D20="Suplementar",E20="LOA/genérica",OR(F20="Anulação",F20="Mista",F20="Reserva (anulação)"))),H20,0))</x:f>
      </x:c>
      <x:c r="N20" s="78" t="str">
        <x:f>IF(C20="","",G20-I20)</x:f>
      </x:c>
      <x:c r="O20" s="70" t="str">
        <x:f>IF(C20="","",IF(H20&gt;G20,"Anulação &gt; bruto; ","")&amp;IF(ABS(N20)&gt;Parametros!$B$13,"Divergência contábil; ","")&amp;IF(J20&lt;&gt;"Sim","Publicação pendente; ","")&amp;IF(E20="Não identificada","Autorização pendente; ","")&amp;IF(AND(D20="Especial",E20&lt;&gt;"Lei específica"),"Especial exige lei específica; ","")&amp;IF(AND(D20="Extraordinário",E20&lt;&gt;"Situação extraordinária"),"Rever ato extraordinário; ","")&amp;IF(AND(OR(D20="Transposição",D20="Remanejamento",D20="Transferência"),E20&lt;&gt;"Lei específica"),"Rever art. 167 VI; ","")&amp;IF(F20="Reserva (anulação)","Conferir LDO/riscos; ","")&amp;IF(F20="Transferência/convênio","Reclassificar ingresso; ","")&amp;IF(AND(F20="Reabertura (não é recurso)",NOT(OR(D20="Especial",D20="Extraordinário"))),"Reabertura incompatível; ","")&amp;IF(F20="Não identificada","Recurso pendente; ","")&amp;IF(D20="QDD","Revisar lei local; ",""))</x:f>
      </x:c>
    </x:row>
    <x:row r="21">
      <x:c r="A21" s="75" t="n">
        <x:v>15</x:v>
      </x:c>
      <x:c r="B21" s="76"/>
      <x:c r="C21" s="72"/>
      <x:c r="D21" s="72"/>
      <x:c r="E21" s="72"/>
      <x:c r="F21" s="72"/>
      <x:c r="G21" s="73"/>
      <x:c r="H21" s="73"/>
      <x:c r="I21" s="73"/>
      <x:c r="J21" s="73"/>
      <x:c r="K21" s="73"/>
      <x:c r="L21" s="77"/>
      <x:c r="M21" s="78" t="str">
        <x:f>IF(C21="","",IF(OR(K21="Sim",AND(K21="Automático",D21="Suplementar",E21="LOA/genérica",OR(F21="Anulação",F21="Mista",F21="Reserva (anulação)"))),H21,0))</x:f>
      </x:c>
      <x:c r="N21" s="78" t="str">
        <x:f>IF(C21="","",G21-I21)</x:f>
      </x:c>
      <x:c r="O21" s="70" t="str">
        <x:f>IF(C21="","",IF(H21&gt;G21,"Anulação &gt; bruto; ","")&amp;IF(ABS(N21)&gt;Parametros!$B$13,"Divergência contábil; ","")&amp;IF(J21&lt;&gt;"Sim","Publicação pendente; ","")&amp;IF(E21="Não identificada","Autorização pendente; ","")&amp;IF(AND(D21="Especial",E21&lt;&gt;"Lei específica"),"Especial exige lei específica; ","")&amp;IF(AND(D21="Extraordinário",E21&lt;&gt;"Situação extraordinária"),"Rever ato extraordinário; ","")&amp;IF(AND(OR(D21="Transposição",D21="Remanejamento",D21="Transferência"),E21&lt;&gt;"Lei específica"),"Rever art. 167 VI; ","")&amp;IF(F21="Reserva (anulação)","Conferir LDO/riscos; ","")&amp;IF(F21="Transferência/convênio","Reclassificar ingresso; ","")&amp;IF(AND(F21="Reabertura (não é recurso)",NOT(OR(D21="Especial",D21="Extraordinário"))),"Reabertura incompatível; ","")&amp;IF(F21="Não identificada","Recurso pendente; ","")&amp;IF(D21="QDD","Revisar lei local; ",""))</x:f>
      </x:c>
    </x:row>
    <x:row r="22">
      <x:c r="A22" s="75" t="n">
        <x:v>16</x:v>
      </x:c>
      <x:c r="B22" s="76"/>
      <x:c r="C22" s="72"/>
      <x:c r="D22" s="72"/>
      <x:c r="E22" s="72"/>
      <x:c r="F22" s="72"/>
      <x:c r="G22" s="73"/>
      <x:c r="H22" s="73"/>
      <x:c r="I22" s="73"/>
      <x:c r="J22" s="73"/>
      <x:c r="K22" s="73"/>
      <x:c r="L22" s="77"/>
      <x:c r="M22" s="78" t="str">
        <x:f>IF(C22="","",IF(OR(K22="Sim",AND(K22="Automático",D22="Suplementar",E22="LOA/genérica",OR(F22="Anulação",F22="Mista",F22="Reserva (anulação)"))),H22,0))</x:f>
      </x:c>
      <x:c r="N22" s="78" t="str">
        <x:f>IF(C22="","",G22-I22)</x:f>
      </x:c>
      <x:c r="O22" s="70" t="str">
        <x:f>IF(C22="","",IF(H22&gt;G22,"Anulação &gt; bruto; ","")&amp;IF(ABS(N22)&gt;Parametros!$B$13,"Divergência contábil; ","")&amp;IF(J22&lt;&gt;"Sim","Publicação pendente; ","")&amp;IF(E22="Não identificada","Autorização pendente; ","")&amp;IF(AND(D22="Especial",E22&lt;&gt;"Lei específica"),"Especial exige lei específica; ","")&amp;IF(AND(D22="Extraordinário",E22&lt;&gt;"Situação extraordinária"),"Rever ato extraordinário; ","")&amp;IF(AND(OR(D22="Transposição",D22="Remanejamento",D22="Transferência"),E22&lt;&gt;"Lei específica"),"Rever art. 167 VI; ","")&amp;IF(F22="Reserva (anulação)","Conferir LDO/riscos; ","")&amp;IF(F22="Transferência/convênio","Reclassificar ingresso; ","")&amp;IF(AND(F22="Reabertura (não é recurso)",NOT(OR(D22="Especial",D22="Extraordinário"))),"Reabertura incompatível; ","")&amp;IF(F22="Não identificada","Recurso pendente; ","")&amp;IF(D22="QDD","Revisar lei local; ",""))</x:f>
      </x:c>
    </x:row>
    <x:row r="23">
      <x:c r="A23" s="75" t="n">
        <x:v>17</x:v>
      </x:c>
      <x:c r="B23" s="76"/>
      <x:c r="C23" s="72"/>
      <x:c r="D23" s="72"/>
      <x:c r="E23" s="72"/>
      <x:c r="F23" s="72"/>
      <x:c r="G23" s="73"/>
      <x:c r="H23" s="73"/>
      <x:c r="I23" s="73"/>
      <x:c r="J23" s="73"/>
      <x:c r="K23" s="73"/>
      <x:c r="L23" s="77"/>
      <x:c r="M23" s="78" t="str">
        <x:f>IF(C23="","",IF(OR(K23="Sim",AND(K23="Automático",D23="Suplementar",E23="LOA/genérica",OR(F23="Anulação",F23="Mista",F23="Reserva (anulação)"))),H23,0))</x:f>
      </x:c>
      <x:c r="N23" s="78" t="str">
        <x:f>IF(C23="","",G23-I23)</x:f>
      </x:c>
      <x:c r="O23" s="70" t="str">
        <x:f>IF(C23="","",IF(H23&gt;G23,"Anulação &gt; bruto; ","")&amp;IF(ABS(N23)&gt;Parametros!$B$13,"Divergência contábil; ","")&amp;IF(J23&lt;&gt;"Sim","Publicação pendente; ","")&amp;IF(E23="Não identificada","Autorização pendente; ","")&amp;IF(AND(D23="Especial",E23&lt;&gt;"Lei específica"),"Especial exige lei específica; ","")&amp;IF(AND(D23="Extraordinário",E23&lt;&gt;"Situação extraordinária"),"Rever ato extraordinário; ","")&amp;IF(AND(OR(D23="Transposição",D23="Remanejamento",D23="Transferência"),E23&lt;&gt;"Lei específica"),"Rever art. 167 VI; ","")&amp;IF(F23="Reserva (anulação)","Conferir LDO/riscos; ","")&amp;IF(F23="Transferência/convênio","Reclassificar ingresso; ","")&amp;IF(AND(F23="Reabertura (não é recurso)",NOT(OR(D23="Especial",D23="Extraordinário"))),"Reabertura incompatível; ","")&amp;IF(F23="Não identificada","Recurso pendente; ","")&amp;IF(D23="QDD","Revisar lei local; ",""))</x:f>
      </x:c>
    </x:row>
    <x:row r="24">
      <x:c r="A24" s="75" t="n">
        <x:v>18</x:v>
      </x:c>
      <x:c r="B24" s="76"/>
      <x:c r="C24" s="72"/>
      <x:c r="D24" s="72"/>
      <x:c r="E24" s="72"/>
      <x:c r="F24" s="72"/>
      <x:c r="G24" s="73"/>
      <x:c r="H24" s="73"/>
      <x:c r="I24" s="73"/>
      <x:c r="J24" s="73"/>
      <x:c r="K24" s="73"/>
      <x:c r="L24" s="77"/>
      <x:c r="M24" s="78" t="str">
        <x:f>IF(C24="","",IF(OR(K24="Sim",AND(K24="Automático",D24="Suplementar",E24="LOA/genérica",OR(F24="Anulação",F24="Mista",F24="Reserva (anulação)"))),H24,0))</x:f>
      </x:c>
      <x:c r="N24" s="78" t="str">
        <x:f>IF(C24="","",G24-I24)</x:f>
      </x:c>
      <x:c r="O24" s="70" t="str">
        <x:f>IF(C24="","",IF(H24&gt;G24,"Anulação &gt; bruto; ","")&amp;IF(ABS(N24)&gt;Parametros!$B$13,"Divergência contábil; ","")&amp;IF(J24&lt;&gt;"Sim","Publicação pendente; ","")&amp;IF(E24="Não identificada","Autorização pendente; ","")&amp;IF(AND(D24="Especial",E24&lt;&gt;"Lei específica"),"Especial exige lei específica; ","")&amp;IF(AND(D24="Extraordinário",E24&lt;&gt;"Situação extraordinária"),"Rever ato extraordinário; ","")&amp;IF(AND(OR(D24="Transposição",D24="Remanejamento",D24="Transferência"),E24&lt;&gt;"Lei específica"),"Rever art. 167 VI; ","")&amp;IF(F24="Reserva (anulação)","Conferir LDO/riscos; ","")&amp;IF(F24="Transferência/convênio","Reclassificar ingresso; ","")&amp;IF(AND(F24="Reabertura (não é recurso)",NOT(OR(D24="Especial",D24="Extraordinário"))),"Reabertura incompatível; ","")&amp;IF(F24="Não identificada","Recurso pendente; ","")&amp;IF(D24="QDD","Revisar lei local; ",""))</x:f>
      </x:c>
    </x:row>
    <x:row r="25">
      <x:c r="A25" s="75" t="n">
        <x:v>19</x:v>
      </x:c>
      <x:c r="B25" s="76"/>
      <x:c r="C25" s="72"/>
      <x:c r="D25" s="72"/>
      <x:c r="E25" s="72"/>
      <x:c r="F25" s="72"/>
      <x:c r="G25" s="73"/>
      <x:c r="H25" s="73"/>
      <x:c r="I25" s="73"/>
      <x:c r="J25" s="73"/>
      <x:c r="K25" s="73"/>
      <x:c r="L25" s="77"/>
      <x:c r="M25" s="78" t="str">
        <x:f>IF(C25="","",IF(OR(K25="Sim",AND(K25="Automático",D25="Suplementar",E25="LOA/genérica",OR(F25="Anulação",F25="Mista",F25="Reserva (anulação)"))),H25,0))</x:f>
      </x:c>
      <x:c r="N25" s="78" t="str">
        <x:f>IF(C25="","",G25-I25)</x:f>
      </x:c>
      <x:c r="O25" s="70" t="str">
        <x:f>IF(C25="","",IF(H25&gt;G25,"Anulação &gt; bruto; ","")&amp;IF(ABS(N25)&gt;Parametros!$B$13,"Divergência contábil; ","")&amp;IF(J25&lt;&gt;"Sim","Publicação pendente; ","")&amp;IF(E25="Não identificada","Autorização pendente; ","")&amp;IF(AND(D25="Especial",E25&lt;&gt;"Lei específica"),"Especial exige lei específica; ","")&amp;IF(AND(D25="Extraordinário",E25&lt;&gt;"Situação extraordinária"),"Rever ato extraordinário; ","")&amp;IF(AND(OR(D25="Transposição",D25="Remanejamento",D25="Transferência"),E25&lt;&gt;"Lei específica"),"Rever art. 167 VI; ","")&amp;IF(F25="Reserva (anulação)","Conferir LDO/riscos; ","")&amp;IF(F25="Transferência/convênio","Reclassificar ingresso; ","")&amp;IF(AND(F25="Reabertura (não é recurso)",NOT(OR(D25="Especial",D25="Extraordinário"))),"Reabertura incompatível; ","")&amp;IF(F25="Não identificada","Recurso pendente; ","")&amp;IF(D25="QDD","Revisar lei local; ",""))</x:f>
      </x:c>
    </x:row>
    <x:row r="26">
      <x:c r="A26" s="75" t="n">
        <x:v>20</x:v>
      </x:c>
      <x:c r="B26" s="76"/>
      <x:c r="C26" s="72"/>
      <x:c r="D26" s="72"/>
      <x:c r="E26" s="72"/>
      <x:c r="F26" s="72"/>
      <x:c r="G26" s="73"/>
      <x:c r="H26" s="73"/>
      <x:c r="I26" s="73"/>
      <x:c r="J26" s="73"/>
      <x:c r="K26" s="73"/>
      <x:c r="L26" s="77"/>
      <x:c r="M26" s="78" t="str">
        <x:f>IF(C26="","",IF(OR(K26="Sim",AND(K26="Automático",D26="Suplementar",E26="LOA/genérica",OR(F26="Anulação",F26="Mista",F26="Reserva (anulação)"))),H26,0))</x:f>
      </x:c>
      <x:c r="N26" s="78" t="str">
        <x:f>IF(C26="","",G26-I26)</x:f>
      </x:c>
      <x:c r="O26" s="70" t="str">
        <x:f>IF(C26="","",IF(H26&gt;G26,"Anulação &gt; bruto; ","")&amp;IF(ABS(N26)&gt;Parametros!$B$13,"Divergência contábil; ","")&amp;IF(J26&lt;&gt;"Sim","Publicação pendente; ","")&amp;IF(E26="Não identificada","Autorização pendente; ","")&amp;IF(AND(D26="Especial",E26&lt;&gt;"Lei específica"),"Especial exige lei específica; ","")&amp;IF(AND(D26="Extraordinário",E26&lt;&gt;"Situação extraordinária"),"Rever ato extraordinário; ","")&amp;IF(AND(OR(D26="Transposição",D26="Remanejamento",D26="Transferência"),E26&lt;&gt;"Lei específica"),"Rever art. 167 VI; ","")&amp;IF(F26="Reserva (anulação)","Conferir LDO/riscos; ","")&amp;IF(F26="Transferência/convênio","Reclassificar ingresso; ","")&amp;IF(AND(F26="Reabertura (não é recurso)",NOT(OR(D26="Especial",D26="Extraordinário"))),"Reabertura incompatível; ","")&amp;IF(F26="Não identificada","Recurso pendente; ","")&amp;IF(D26="QDD","Revisar lei local; ",""))</x:f>
      </x:c>
    </x:row>
    <x:row r="27">
      <x:c r="A27" s="75" t="n">
        <x:v>21</x:v>
      </x:c>
      <x:c r="B27" s="76"/>
      <x:c r="C27" s="72"/>
      <x:c r="D27" s="72"/>
      <x:c r="E27" s="72"/>
      <x:c r="F27" s="72"/>
      <x:c r="G27" s="73"/>
      <x:c r="H27" s="73"/>
      <x:c r="I27" s="73"/>
      <x:c r="J27" s="73"/>
      <x:c r="K27" s="73"/>
      <x:c r="L27" s="77"/>
      <x:c r="M27" s="78" t="str">
        <x:f>IF(C27="","",IF(OR(K27="Sim",AND(K27="Automático",D27="Suplementar",E27="LOA/genérica",OR(F27="Anulação",F27="Mista",F27="Reserva (anulação)"))),H27,0))</x:f>
      </x:c>
      <x:c r="N27" s="78" t="str">
        <x:f>IF(C27="","",G27-I27)</x:f>
      </x:c>
      <x:c r="O27" s="70" t="str">
        <x:f>IF(C27="","",IF(H27&gt;G27,"Anulação &gt; bruto; ","")&amp;IF(ABS(N27)&gt;Parametros!$B$13,"Divergência contábil; ","")&amp;IF(J27&lt;&gt;"Sim","Publicação pendente; ","")&amp;IF(E27="Não identificada","Autorização pendente; ","")&amp;IF(AND(D27="Especial",E27&lt;&gt;"Lei específica"),"Especial exige lei específica; ","")&amp;IF(AND(D27="Extraordinário",E27&lt;&gt;"Situação extraordinária"),"Rever ato extraordinário; ","")&amp;IF(AND(OR(D27="Transposição",D27="Remanejamento",D27="Transferência"),E27&lt;&gt;"Lei específica"),"Rever art. 167 VI; ","")&amp;IF(F27="Reserva (anulação)","Conferir LDO/riscos; ","")&amp;IF(F27="Transferência/convênio","Reclassificar ingresso; ","")&amp;IF(AND(F27="Reabertura (não é recurso)",NOT(OR(D27="Especial",D27="Extraordinário"))),"Reabertura incompatível; ","")&amp;IF(F27="Não identificada","Recurso pendente; ","")&amp;IF(D27="QDD","Revisar lei local; ",""))</x:f>
      </x:c>
    </x:row>
    <x:row r="28">
      <x:c r="A28" s="75" t="n">
        <x:v>22</x:v>
      </x:c>
      <x:c r="B28" s="76"/>
      <x:c r="C28" s="72"/>
      <x:c r="D28" s="72"/>
      <x:c r="E28" s="72"/>
      <x:c r="F28" s="72"/>
      <x:c r="G28" s="73"/>
      <x:c r="H28" s="73"/>
      <x:c r="I28" s="73"/>
      <x:c r="J28" s="73"/>
      <x:c r="K28" s="73"/>
      <x:c r="L28" s="77"/>
      <x:c r="M28" s="78" t="str">
        <x:f>IF(C28="","",IF(OR(K28="Sim",AND(K28="Automático",D28="Suplementar",E28="LOA/genérica",OR(F28="Anulação",F28="Mista",F28="Reserva (anulação)"))),H28,0))</x:f>
      </x:c>
      <x:c r="N28" s="78" t="str">
        <x:f>IF(C28="","",G28-I28)</x:f>
      </x:c>
      <x:c r="O28" s="70" t="str">
        <x:f>IF(C28="","",IF(H28&gt;G28,"Anulação &gt; bruto; ","")&amp;IF(ABS(N28)&gt;Parametros!$B$13,"Divergência contábil; ","")&amp;IF(J28&lt;&gt;"Sim","Publicação pendente; ","")&amp;IF(E28="Não identificada","Autorização pendente; ","")&amp;IF(AND(D28="Especial",E28&lt;&gt;"Lei específica"),"Especial exige lei específica; ","")&amp;IF(AND(D28="Extraordinário",E28&lt;&gt;"Situação extraordinária"),"Rever ato extraordinário; ","")&amp;IF(AND(OR(D28="Transposição",D28="Remanejamento",D28="Transferência"),E28&lt;&gt;"Lei específica"),"Rever art. 167 VI; ","")&amp;IF(F28="Reserva (anulação)","Conferir LDO/riscos; ","")&amp;IF(F28="Transferência/convênio","Reclassificar ingresso; ","")&amp;IF(AND(F28="Reabertura (não é recurso)",NOT(OR(D28="Especial",D28="Extraordinário"))),"Reabertura incompatível; ","")&amp;IF(F28="Não identificada","Recurso pendente; ","")&amp;IF(D28="QDD","Revisar lei local; ",""))</x:f>
      </x:c>
    </x:row>
    <x:row r="29">
      <x:c r="A29" s="75" t="n">
        <x:v>23</x:v>
      </x:c>
      <x:c r="B29" s="76"/>
      <x:c r="C29" s="72"/>
      <x:c r="D29" s="72"/>
      <x:c r="E29" s="72"/>
      <x:c r="F29" s="72"/>
      <x:c r="G29" s="73"/>
      <x:c r="H29" s="73"/>
      <x:c r="I29" s="73"/>
      <x:c r="J29" s="73"/>
      <x:c r="K29" s="73"/>
      <x:c r="L29" s="77"/>
      <x:c r="M29" s="78" t="str">
        <x:f>IF(C29="","",IF(OR(K29="Sim",AND(K29="Automático",D29="Suplementar",E29="LOA/genérica",OR(F29="Anulação",F29="Mista",F29="Reserva (anulação)"))),H29,0))</x:f>
      </x:c>
      <x:c r="N29" s="78" t="str">
        <x:f>IF(C29="","",G29-I29)</x:f>
      </x:c>
      <x:c r="O29" s="70" t="str">
        <x:f>IF(C29="","",IF(H29&gt;G29,"Anulação &gt; bruto; ","")&amp;IF(ABS(N29)&gt;Parametros!$B$13,"Divergência contábil; ","")&amp;IF(J29&lt;&gt;"Sim","Publicação pendente; ","")&amp;IF(E29="Não identificada","Autorização pendente; ","")&amp;IF(AND(D29="Especial",E29&lt;&gt;"Lei específica"),"Especial exige lei específica; ","")&amp;IF(AND(D29="Extraordinário",E29&lt;&gt;"Situação extraordinária"),"Rever ato extraordinário; ","")&amp;IF(AND(OR(D29="Transposição",D29="Remanejamento",D29="Transferência"),E29&lt;&gt;"Lei específica"),"Rever art. 167 VI; ","")&amp;IF(F29="Reserva (anulação)","Conferir LDO/riscos; ","")&amp;IF(F29="Transferência/convênio","Reclassificar ingresso; ","")&amp;IF(AND(F29="Reabertura (não é recurso)",NOT(OR(D29="Especial",D29="Extraordinário"))),"Reabertura incompatível; ","")&amp;IF(F29="Não identificada","Recurso pendente; ","")&amp;IF(D29="QDD","Revisar lei local; ",""))</x:f>
      </x:c>
    </x:row>
    <x:row r="30">
      <x:c r="A30" s="75" t="n">
        <x:v>24</x:v>
      </x:c>
      <x:c r="B30" s="76"/>
      <x:c r="C30" s="72"/>
      <x:c r="D30" s="72"/>
      <x:c r="E30" s="72"/>
      <x:c r="F30" s="72"/>
      <x:c r="G30" s="73"/>
      <x:c r="H30" s="73"/>
      <x:c r="I30" s="73"/>
      <x:c r="J30" s="73"/>
      <x:c r="K30" s="73"/>
      <x:c r="L30" s="77"/>
      <x:c r="M30" s="78" t="str">
        <x:f>IF(C30="","",IF(OR(K30="Sim",AND(K30="Automático",D30="Suplementar",E30="LOA/genérica",OR(F30="Anulação",F30="Mista",F30="Reserva (anulação)"))),H30,0))</x:f>
      </x:c>
      <x:c r="N30" s="78" t="str">
        <x:f>IF(C30="","",G30-I30)</x:f>
      </x:c>
      <x:c r="O30" s="70" t="str">
        <x:f>IF(C30="","",IF(H30&gt;G30,"Anulação &gt; bruto; ","")&amp;IF(ABS(N30)&gt;Parametros!$B$13,"Divergência contábil; ","")&amp;IF(J30&lt;&gt;"Sim","Publicação pendente; ","")&amp;IF(E30="Não identificada","Autorização pendente; ","")&amp;IF(AND(D30="Especial",E30&lt;&gt;"Lei específica"),"Especial exige lei específica; ","")&amp;IF(AND(D30="Extraordinário",E30&lt;&gt;"Situação extraordinária"),"Rever ato extraordinário; ","")&amp;IF(AND(OR(D30="Transposição",D30="Remanejamento",D30="Transferência"),E30&lt;&gt;"Lei específica"),"Rever art. 167 VI; ","")&amp;IF(F30="Reserva (anulação)","Conferir LDO/riscos; ","")&amp;IF(F30="Transferência/convênio","Reclassificar ingresso; ","")&amp;IF(AND(F30="Reabertura (não é recurso)",NOT(OR(D30="Especial",D30="Extraordinário"))),"Reabertura incompatível; ","")&amp;IF(F30="Não identificada","Recurso pendente; ","")&amp;IF(D30="QDD","Revisar lei local; ",""))</x:f>
      </x:c>
    </x:row>
    <x:row r="31">
      <x:c r="A31" s="75" t="n">
        <x:v>25</x:v>
      </x:c>
      <x:c r="B31" s="76"/>
      <x:c r="C31" s="72"/>
      <x:c r="D31" s="72"/>
      <x:c r="E31" s="72"/>
      <x:c r="F31" s="72"/>
      <x:c r="G31" s="73"/>
      <x:c r="H31" s="73"/>
      <x:c r="I31" s="73"/>
      <x:c r="J31" s="73"/>
      <x:c r="K31" s="73"/>
      <x:c r="L31" s="77"/>
      <x:c r="M31" s="78" t="str">
        <x:f>IF(C31="","",IF(OR(K31="Sim",AND(K31="Automático",D31="Suplementar",E31="LOA/genérica",OR(F31="Anulação",F31="Mista",F31="Reserva (anulação)"))),H31,0))</x:f>
      </x:c>
      <x:c r="N31" s="78" t="str">
        <x:f>IF(C31="","",G31-I31)</x:f>
      </x:c>
      <x:c r="O31" s="70" t="str">
        <x:f>IF(C31="","",IF(H31&gt;G31,"Anulação &gt; bruto; ","")&amp;IF(ABS(N31)&gt;Parametros!$B$13,"Divergência contábil; ","")&amp;IF(J31&lt;&gt;"Sim","Publicação pendente; ","")&amp;IF(E31="Não identificada","Autorização pendente; ","")&amp;IF(AND(D31="Especial",E31&lt;&gt;"Lei específica"),"Especial exige lei específica; ","")&amp;IF(AND(D31="Extraordinário",E31&lt;&gt;"Situação extraordinária"),"Rever ato extraordinário; ","")&amp;IF(AND(OR(D31="Transposição",D31="Remanejamento",D31="Transferência"),E31&lt;&gt;"Lei específica"),"Rever art. 167 VI; ","")&amp;IF(F31="Reserva (anulação)","Conferir LDO/riscos; ","")&amp;IF(F31="Transferência/convênio","Reclassificar ingresso; ","")&amp;IF(AND(F31="Reabertura (não é recurso)",NOT(OR(D31="Especial",D31="Extraordinário"))),"Reabertura incompatível; ","")&amp;IF(F31="Não identificada","Recurso pendente; ","")&amp;IF(D31="QDD","Revisar lei local; ",""))</x:f>
      </x:c>
    </x:row>
    <x:row r="32">
      <x:c r="A32" s="75" t="n">
        <x:v>26</x:v>
      </x:c>
      <x:c r="B32" s="76"/>
      <x:c r="C32" s="72"/>
      <x:c r="D32" s="72"/>
      <x:c r="E32" s="72"/>
      <x:c r="F32" s="72"/>
      <x:c r="G32" s="73"/>
      <x:c r="H32" s="73"/>
      <x:c r="I32" s="73"/>
      <x:c r="J32" s="73"/>
      <x:c r="K32" s="73"/>
      <x:c r="L32" s="77"/>
      <x:c r="M32" s="78" t="str">
        <x:f>IF(C32="","",IF(OR(K32="Sim",AND(K32="Automático",D32="Suplementar",E32="LOA/genérica",OR(F32="Anulação",F32="Mista",F32="Reserva (anulação)"))),H32,0))</x:f>
      </x:c>
      <x:c r="N32" s="78" t="str">
        <x:f>IF(C32="","",G32-I32)</x:f>
      </x:c>
      <x:c r="O32" s="70" t="str">
        <x:f>IF(C32="","",IF(H32&gt;G32,"Anulação &gt; bruto; ","")&amp;IF(ABS(N32)&gt;Parametros!$B$13,"Divergência contábil; ","")&amp;IF(J32&lt;&gt;"Sim","Publicação pendente; ","")&amp;IF(E32="Não identificada","Autorização pendente; ","")&amp;IF(AND(D32="Especial",E32&lt;&gt;"Lei específica"),"Especial exige lei específica; ","")&amp;IF(AND(D32="Extraordinário",E32&lt;&gt;"Situação extraordinária"),"Rever ato extraordinário; ","")&amp;IF(AND(OR(D32="Transposição",D32="Remanejamento",D32="Transferência"),E32&lt;&gt;"Lei específica"),"Rever art. 167 VI; ","")&amp;IF(F32="Reserva (anulação)","Conferir LDO/riscos; ","")&amp;IF(F32="Transferência/convênio","Reclassificar ingresso; ","")&amp;IF(AND(F32="Reabertura (não é recurso)",NOT(OR(D32="Especial",D32="Extraordinário"))),"Reabertura incompatível; ","")&amp;IF(F32="Não identificada","Recurso pendente; ","")&amp;IF(D32="QDD","Revisar lei local; ",""))</x:f>
      </x:c>
    </x:row>
    <x:row r="33">
      <x:c r="A33" s="75" t="n">
        <x:v>27</x:v>
      </x:c>
      <x:c r="B33" s="76"/>
      <x:c r="C33" s="72"/>
      <x:c r="D33" s="72"/>
      <x:c r="E33" s="72"/>
      <x:c r="F33" s="72"/>
      <x:c r="G33" s="73"/>
      <x:c r="H33" s="73"/>
      <x:c r="I33" s="73"/>
      <x:c r="J33" s="73"/>
      <x:c r="K33" s="73"/>
      <x:c r="L33" s="77"/>
      <x:c r="M33" s="78" t="str">
        <x:f>IF(C33="","",IF(OR(K33="Sim",AND(K33="Automático",D33="Suplementar",E33="LOA/genérica",OR(F33="Anulação",F33="Mista",F33="Reserva (anulação)"))),H33,0))</x:f>
      </x:c>
      <x:c r="N33" s="78" t="str">
        <x:f>IF(C33="","",G33-I33)</x:f>
      </x:c>
      <x:c r="O33" s="70" t="str">
        <x:f>IF(C33="","",IF(H33&gt;G33,"Anulação &gt; bruto; ","")&amp;IF(ABS(N33)&gt;Parametros!$B$13,"Divergência contábil; ","")&amp;IF(J33&lt;&gt;"Sim","Publicação pendente; ","")&amp;IF(E33="Não identificada","Autorização pendente; ","")&amp;IF(AND(D33="Especial",E33&lt;&gt;"Lei específica"),"Especial exige lei específica; ","")&amp;IF(AND(D33="Extraordinário",E33&lt;&gt;"Situação extraordinária"),"Rever ato extraordinário; ","")&amp;IF(AND(OR(D33="Transposição",D33="Remanejamento",D33="Transferência"),E33&lt;&gt;"Lei específica"),"Rever art. 167 VI; ","")&amp;IF(F33="Reserva (anulação)","Conferir LDO/riscos; ","")&amp;IF(F33="Transferência/convênio","Reclassificar ingresso; ","")&amp;IF(AND(F33="Reabertura (não é recurso)",NOT(OR(D33="Especial",D33="Extraordinário"))),"Reabertura incompatível; ","")&amp;IF(F33="Não identificada","Recurso pendente; ","")&amp;IF(D33="QDD","Revisar lei local; ",""))</x:f>
      </x:c>
    </x:row>
    <x:row r="34">
      <x:c r="A34" s="75" t="n">
        <x:v>28</x:v>
      </x:c>
      <x:c r="B34" s="76"/>
      <x:c r="C34" s="72"/>
      <x:c r="D34" s="72"/>
      <x:c r="E34" s="72"/>
      <x:c r="F34" s="72"/>
      <x:c r="G34" s="73"/>
      <x:c r="H34" s="73"/>
      <x:c r="I34" s="73"/>
      <x:c r="J34" s="73"/>
      <x:c r="K34" s="73"/>
      <x:c r="L34" s="77"/>
      <x:c r="M34" s="78" t="str">
        <x:f>IF(C34="","",IF(OR(K34="Sim",AND(K34="Automático",D34="Suplementar",E34="LOA/genérica",OR(F34="Anulação",F34="Mista",F34="Reserva (anulação)"))),H34,0))</x:f>
      </x:c>
      <x:c r="N34" s="78" t="str">
        <x:f>IF(C34="","",G34-I34)</x:f>
      </x:c>
      <x:c r="O34" s="70" t="str">
        <x:f>IF(C34="","",IF(H34&gt;G34,"Anulação &gt; bruto; ","")&amp;IF(ABS(N34)&gt;Parametros!$B$13,"Divergência contábil; ","")&amp;IF(J34&lt;&gt;"Sim","Publicação pendente; ","")&amp;IF(E34="Não identificada","Autorização pendente; ","")&amp;IF(AND(D34="Especial",E34&lt;&gt;"Lei específica"),"Especial exige lei específica; ","")&amp;IF(AND(D34="Extraordinário",E34&lt;&gt;"Situação extraordinária"),"Rever ato extraordinário; ","")&amp;IF(AND(OR(D34="Transposição",D34="Remanejamento",D34="Transferência"),E34&lt;&gt;"Lei específica"),"Rever art. 167 VI; ","")&amp;IF(F34="Reserva (anulação)","Conferir LDO/riscos; ","")&amp;IF(F34="Transferência/convênio","Reclassificar ingresso; ","")&amp;IF(AND(F34="Reabertura (não é recurso)",NOT(OR(D34="Especial",D34="Extraordinário"))),"Reabertura incompatível; ","")&amp;IF(F34="Não identificada","Recurso pendente; ","")&amp;IF(D34="QDD","Revisar lei local; ",""))</x:f>
      </x:c>
    </x:row>
    <x:row r="35">
      <x:c r="A35" s="75" t="n">
        <x:v>29</x:v>
      </x:c>
      <x:c r="B35" s="76"/>
      <x:c r="C35" s="72"/>
      <x:c r="D35" s="72"/>
      <x:c r="E35" s="72"/>
      <x:c r="F35" s="72"/>
      <x:c r="G35" s="73"/>
      <x:c r="H35" s="73"/>
      <x:c r="I35" s="73"/>
      <x:c r="J35" s="73"/>
      <x:c r="K35" s="73"/>
      <x:c r="L35" s="77"/>
      <x:c r="M35" s="78" t="str">
        <x:f>IF(C35="","",IF(OR(K35="Sim",AND(K35="Automático",D35="Suplementar",E35="LOA/genérica",OR(F35="Anulação",F35="Mista",F35="Reserva (anulação)"))),H35,0))</x:f>
      </x:c>
      <x:c r="N35" s="78" t="str">
        <x:f>IF(C35="","",G35-I35)</x:f>
      </x:c>
      <x:c r="O35" s="70" t="str">
        <x:f>IF(C35="","",IF(H35&gt;G35,"Anulação &gt; bruto; ","")&amp;IF(ABS(N35)&gt;Parametros!$B$13,"Divergência contábil; ","")&amp;IF(J35&lt;&gt;"Sim","Publicação pendente; ","")&amp;IF(E35="Não identificada","Autorização pendente; ","")&amp;IF(AND(D35="Especial",E35&lt;&gt;"Lei específica"),"Especial exige lei específica; ","")&amp;IF(AND(D35="Extraordinário",E35&lt;&gt;"Situação extraordinária"),"Rever ato extraordinário; ","")&amp;IF(AND(OR(D35="Transposição",D35="Remanejamento",D35="Transferência"),E35&lt;&gt;"Lei específica"),"Rever art. 167 VI; ","")&amp;IF(F35="Reserva (anulação)","Conferir LDO/riscos; ","")&amp;IF(F35="Transferência/convênio","Reclassificar ingresso; ","")&amp;IF(AND(F35="Reabertura (não é recurso)",NOT(OR(D35="Especial",D35="Extraordinário"))),"Reabertura incompatível; ","")&amp;IF(F35="Não identificada","Recurso pendente; ","")&amp;IF(D35="QDD","Revisar lei local; ",""))</x:f>
      </x:c>
    </x:row>
    <x:row r="36">
      <x:c r="A36" s="75" t="n">
        <x:v>30</x:v>
      </x:c>
      <x:c r="B36" s="76"/>
      <x:c r="C36" s="72"/>
      <x:c r="D36" s="72"/>
      <x:c r="E36" s="72"/>
      <x:c r="F36" s="72"/>
      <x:c r="G36" s="73"/>
      <x:c r="H36" s="73"/>
      <x:c r="I36" s="73"/>
      <x:c r="J36" s="73"/>
      <x:c r="K36" s="73"/>
      <x:c r="L36" s="77"/>
      <x:c r="M36" s="78" t="str">
        <x:f>IF(C36="","",IF(OR(K36="Sim",AND(K36="Automático",D36="Suplementar",E36="LOA/genérica",OR(F36="Anulação",F36="Mista",F36="Reserva (anulação)"))),H36,0))</x:f>
      </x:c>
      <x:c r="N36" s="78" t="str">
        <x:f>IF(C36="","",G36-I36)</x:f>
      </x:c>
      <x:c r="O36" s="70" t="str">
        <x:f>IF(C36="","",IF(H36&gt;G36,"Anulação &gt; bruto; ","")&amp;IF(ABS(N36)&gt;Parametros!$B$13,"Divergência contábil; ","")&amp;IF(J36&lt;&gt;"Sim","Publicação pendente; ","")&amp;IF(E36="Não identificada","Autorização pendente; ","")&amp;IF(AND(D36="Especial",E36&lt;&gt;"Lei específica"),"Especial exige lei específica; ","")&amp;IF(AND(D36="Extraordinário",E36&lt;&gt;"Situação extraordinária"),"Rever ato extraordinário; ","")&amp;IF(AND(OR(D36="Transposição",D36="Remanejamento",D36="Transferência"),E36&lt;&gt;"Lei específica"),"Rever art. 167 VI; ","")&amp;IF(F36="Reserva (anulação)","Conferir LDO/riscos; ","")&amp;IF(F36="Transferência/convênio","Reclassificar ingresso; ","")&amp;IF(AND(F36="Reabertura (não é recurso)",NOT(OR(D36="Especial",D36="Extraordinário"))),"Reabertura incompatível; ","")&amp;IF(F36="Não identificada","Recurso pendente; ","")&amp;IF(D36="QDD","Revisar lei local; ",""))</x:f>
      </x:c>
    </x:row>
    <x:row r="37">
      <x:c r="A37" s="75" t="n">
        <x:v>31</x:v>
      </x:c>
      <x:c r="B37" s="76"/>
      <x:c r="C37" s="72"/>
      <x:c r="D37" s="72"/>
      <x:c r="E37" s="72"/>
      <x:c r="F37" s="72"/>
      <x:c r="G37" s="73"/>
      <x:c r="H37" s="73"/>
      <x:c r="I37" s="73"/>
      <x:c r="J37" s="73"/>
      <x:c r="K37" s="73"/>
      <x:c r="L37" s="77"/>
      <x:c r="M37" s="78" t="str">
        <x:f>IF(C37="","",IF(OR(K37="Sim",AND(K37="Automático",D37="Suplementar",E37="LOA/genérica",OR(F37="Anulação",F37="Mista",F37="Reserva (anulação)"))),H37,0))</x:f>
      </x:c>
      <x:c r="N37" s="78" t="str">
        <x:f>IF(C37="","",G37-I37)</x:f>
      </x:c>
      <x:c r="O37" s="70" t="str">
        <x:f>IF(C37="","",IF(H37&gt;G37,"Anulação &gt; bruto; ","")&amp;IF(ABS(N37)&gt;Parametros!$B$13,"Divergência contábil; ","")&amp;IF(J37&lt;&gt;"Sim","Publicação pendente; ","")&amp;IF(E37="Não identificada","Autorização pendente; ","")&amp;IF(AND(D37="Especial",E37&lt;&gt;"Lei específica"),"Especial exige lei específica; ","")&amp;IF(AND(D37="Extraordinário",E37&lt;&gt;"Situação extraordinária"),"Rever ato extraordinário; ","")&amp;IF(AND(OR(D37="Transposição",D37="Remanejamento",D37="Transferência"),E37&lt;&gt;"Lei específica"),"Rever art. 167 VI; ","")&amp;IF(F37="Reserva (anulação)","Conferir LDO/riscos; ","")&amp;IF(F37="Transferência/convênio","Reclassificar ingresso; ","")&amp;IF(AND(F37="Reabertura (não é recurso)",NOT(OR(D37="Especial",D37="Extraordinário"))),"Reabertura incompatível; ","")&amp;IF(F37="Não identificada","Recurso pendente; ","")&amp;IF(D37="QDD","Revisar lei local; ",""))</x:f>
      </x:c>
    </x:row>
    <x:row r="38">
      <x:c r="A38" s="75" t="n">
        <x:v>32</x:v>
      </x:c>
      <x:c r="B38" s="76"/>
      <x:c r="C38" s="72"/>
      <x:c r="D38" s="72"/>
      <x:c r="E38" s="72"/>
      <x:c r="F38" s="72"/>
      <x:c r="G38" s="73"/>
      <x:c r="H38" s="73"/>
      <x:c r="I38" s="73"/>
      <x:c r="J38" s="73"/>
      <x:c r="K38" s="73"/>
      <x:c r="L38" s="77"/>
      <x:c r="M38" s="78" t="str">
        <x:f>IF(C38="","",IF(OR(K38="Sim",AND(K38="Automático",D38="Suplementar",E38="LOA/genérica",OR(F38="Anulação",F38="Mista",F38="Reserva (anulação)"))),H38,0))</x:f>
      </x:c>
      <x:c r="N38" s="78" t="str">
        <x:f>IF(C38="","",G38-I38)</x:f>
      </x:c>
      <x:c r="O38" s="70" t="str">
        <x:f>IF(C38="","",IF(H38&gt;G38,"Anulação &gt; bruto; ","")&amp;IF(ABS(N38)&gt;Parametros!$B$13,"Divergência contábil; ","")&amp;IF(J38&lt;&gt;"Sim","Publicação pendente; ","")&amp;IF(E38="Não identificada","Autorização pendente; ","")&amp;IF(AND(D38="Especial",E38&lt;&gt;"Lei específica"),"Especial exige lei específica; ","")&amp;IF(AND(D38="Extraordinário",E38&lt;&gt;"Situação extraordinária"),"Rever ato extraordinário; ","")&amp;IF(AND(OR(D38="Transposição",D38="Remanejamento",D38="Transferência"),E38&lt;&gt;"Lei específica"),"Rever art. 167 VI; ","")&amp;IF(F38="Reserva (anulação)","Conferir LDO/riscos; ","")&amp;IF(F38="Transferência/convênio","Reclassificar ingresso; ","")&amp;IF(AND(F38="Reabertura (não é recurso)",NOT(OR(D38="Especial",D38="Extraordinário"))),"Reabertura incompatível; ","")&amp;IF(F38="Não identificada","Recurso pendente; ","")&amp;IF(D38="QDD","Revisar lei local; ",""))</x:f>
      </x:c>
    </x:row>
    <x:row r="39">
      <x:c r="A39" s="75" t="n">
        <x:v>33</x:v>
      </x:c>
      <x:c r="B39" s="76"/>
      <x:c r="C39" s="72"/>
      <x:c r="D39" s="72"/>
      <x:c r="E39" s="72"/>
      <x:c r="F39" s="72"/>
      <x:c r="G39" s="73"/>
      <x:c r="H39" s="73"/>
      <x:c r="I39" s="73"/>
      <x:c r="J39" s="73"/>
      <x:c r="K39" s="73"/>
      <x:c r="L39" s="77"/>
      <x:c r="M39" s="78" t="str">
        <x:f>IF(C39="","",IF(OR(K39="Sim",AND(K39="Automático",D39="Suplementar",E39="LOA/genérica",OR(F39="Anulação",F39="Mista",F39="Reserva (anulação)"))),H39,0))</x:f>
      </x:c>
      <x:c r="N39" s="78" t="str">
        <x:f>IF(C39="","",G39-I39)</x:f>
      </x:c>
      <x:c r="O39" s="70" t="str">
        <x:f>IF(C39="","",IF(H39&gt;G39,"Anulação &gt; bruto; ","")&amp;IF(ABS(N39)&gt;Parametros!$B$13,"Divergência contábil; ","")&amp;IF(J39&lt;&gt;"Sim","Publicação pendente; ","")&amp;IF(E39="Não identificada","Autorização pendente; ","")&amp;IF(AND(D39="Especial",E39&lt;&gt;"Lei específica"),"Especial exige lei específica; ","")&amp;IF(AND(D39="Extraordinário",E39&lt;&gt;"Situação extraordinária"),"Rever ato extraordinário; ","")&amp;IF(AND(OR(D39="Transposição",D39="Remanejamento",D39="Transferência"),E39&lt;&gt;"Lei específica"),"Rever art. 167 VI; ","")&amp;IF(F39="Reserva (anulação)","Conferir LDO/riscos; ","")&amp;IF(F39="Transferência/convênio","Reclassificar ingresso; ","")&amp;IF(AND(F39="Reabertura (não é recurso)",NOT(OR(D39="Especial",D39="Extraordinário"))),"Reabertura incompatível; ","")&amp;IF(F39="Não identificada","Recurso pendente; ","")&amp;IF(D39="QDD","Revisar lei local; ",""))</x:f>
      </x:c>
    </x:row>
    <x:row r="40">
      <x:c r="A40" s="75" t="n">
        <x:v>34</x:v>
      </x:c>
      <x:c r="B40" s="76"/>
      <x:c r="C40" s="72"/>
      <x:c r="D40" s="72"/>
      <x:c r="E40" s="72"/>
      <x:c r="F40" s="72"/>
      <x:c r="G40" s="73"/>
      <x:c r="H40" s="73"/>
      <x:c r="I40" s="73"/>
      <x:c r="J40" s="73"/>
      <x:c r="K40" s="73"/>
      <x:c r="L40" s="77"/>
      <x:c r="M40" s="78" t="str">
        <x:f>IF(C40="","",IF(OR(K40="Sim",AND(K40="Automático",D40="Suplementar",E40="LOA/genérica",OR(F40="Anulação",F40="Mista",F40="Reserva (anulação)"))),H40,0))</x:f>
      </x:c>
      <x:c r="N40" s="78" t="str">
        <x:f>IF(C40="","",G40-I40)</x:f>
      </x:c>
      <x:c r="O40" s="70" t="str">
        <x:f>IF(C40="","",IF(H40&gt;G40,"Anulação &gt; bruto; ","")&amp;IF(ABS(N40)&gt;Parametros!$B$13,"Divergência contábil; ","")&amp;IF(J40&lt;&gt;"Sim","Publicação pendente; ","")&amp;IF(E40="Não identificada","Autorização pendente; ","")&amp;IF(AND(D40="Especial",E40&lt;&gt;"Lei específica"),"Especial exige lei específica; ","")&amp;IF(AND(D40="Extraordinário",E40&lt;&gt;"Situação extraordinária"),"Rever ato extraordinário; ","")&amp;IF(AND(OR(D40="Transposição",D40="Remanejamento",D40="Transferência"),E40&lt;&gt;"Lei específica"),"Rever art. 167 VI; ","")&amp;IF(F40="Reserva (anulação)","Conferir LDO/riscos; ","")&amp;IF(F40="Transferência/convênio","Reclassificar ingresso; ","")&amp;IF(AND(F40="Reabertura (não é recurso)",NOT(OR(D40="Especial",D40="Extraordinário"))),"Reabertura incompatível; ","")&amp;IF(F40="Não identificada","Recurso pendente; ","")&amp;IF(D40="QDD","Revisar lei local; ",""))</x:f>
      </x:c>
    </x:row>
    <x:row r="41">
      <x:c r="A41" s="75" t="n">
        <x:v>35</x:v>
      </x:c>
      <x:c r="B41" s="76"/>
      <x:c r="C41" s="72"/>
      <x:c r="D41" s="72"/>
      <x:c r="E41" s="72"/>
      <x:c r="F41" s="72"/>
      <x:c r="G41" s="73"/>
      <x:c r="H41" s="73"/>
      <x:c r="I41" s="73"/>
      <x:c r="J41" s="73"/>
      <x:c r="K41" s="73"/>
      <x:c r="L41" s="77"/>
      <x:c r="M41" s="78" t="str">
        <x:f>IF(C41="","",IF(OR(K41="Sim",AND(K41="Automático",D41="Suplementar",E41="LOA/genérica",OR(F41="Anulação",F41="Mista",F41="Reserva (anulação)"))),H41,0))</x:f>
      </x:c>
      <x:c r="N41" s="78" t="str">
        <x:f>IF(C41="","",G41-I41)</x:f>
      </x:c>
      <x:c r="O41" s="70" t="str">
        <x:f>IF(C41="","",IF(H41&gt;G41,"Anulação &gt; bruto; ","")&amp;IF(ABS(N41)&gt;Parametros!$B$13,"Divergência contábil; ","")&amp;IF(J41&lt;&gt;"Sim","Publicação pendente; ","")&amp;IF(E41="Não identificada","Autorização pendente; ","")&amp;IF(AND(D41="Especial",E41&lt;&gt;"Lei específica"),"Especial exige lei específica; ","")&amp;IF(AND(D41="Extraordinário",E41&lt;&gt;"Situação extraordinária"),"Rever ato extraordinário; ","")&amp;IF(AND(OR(D41="Transposição",D41="Remanejamento",D41="Transferência"),E41&lt;&gt;"Lei específica"),"Rever art. 167 VI; ","")&amp;IF(F41="Reserva (anulação)","Conferir LDO/riscos; ","")&amp;IF(F41="Transferência/convênio","Reclassificar ingresso; ","")&amp;IF(AND(F41="Reabertura (não é recurso)",NOT(OR(D41="Especial",D41="Extraordinário"))),"Reabertura incompatível; ","")&amp;IF(F41="Não identificada","Recurso pendente; ","")&amp;IF(D41="QDD","Revisar lei local; ",""))</x:f>
      </x:c>
    </x:row>
    <x:row r="42">
      <x:c r="A42" s="75" t="n">
        <x:v>36</x:v>
      </x:c>
      <x:c r="B42" s="76"/>
      <x:c r="C42" s="72"/>
      <x:c r="D42" s="72"/>
      <x:c r="E42" s="72"/>
      <x:c r="F42" s="72"/>
      <x:c r="G42" s="73"/>
      <x:c r="H42" s="73"/>
      <x:c r="I42" s="73"/>
      <x:c r="J42" s="73"/>
      <x:c r="K42" s="73"/>
      <x:c r="L42" s="77"/>
      <x:c r="M42" s="78" t="str">
        <x:f>IF(C42="","",IF(OR(K42="Sim",AND(K42="Automático",D42="Suplementar",E42="LOA/genérica",OR(F42="Anulação",F42="Mista",F42="Reserva (anulação)"))),H42,0))</x:f>
      </x:c>
      <x:c r="N42" s="78" t="str">
        <x:f>IF(C42="","",G42-I42)</x:f>
      </x:c>
      <x:c r="O42" s="70" t="str">
        <x:f>IF(C42="","",IF(H42&gt;G42,"Anulação &gt; bruto; ","")&amp;IF(ABS(N42)&gt;Parametros!$B$13,"Divergência contábil; ","")&amp;IF(J42&lt;&gt;"Sim","Publicação pendente; ","")&amp;IF(E42="Não identificada","Autorização pendente; ","")&amp;IF(AND(D42="Especial",E42&lt;&gt;"Lei específica"),"Especial exige lei específica; ","")&amp;IF(AND(D42="Extraordinário",E42&lt;&gt;"Situação extraordinária"),"Rever ato extraordinário; ","")&amp;IF(AND(OR(D42="Transposição",D42="Remanejamento",D42="Transferência"),E42&lt;&gt;"Lei específica"),"Rever art. 167 VI; ","")&amp;IF(F42="Reserva (anulação)","Conferir LDO/riscos; ","")&amp;IF(F42="Transferência/convênio","Reclassificar ingresso; ","")&amp;IF(AND(F42="Reabertura (não é recurso)",NOT(OR(D42="Especial",D42="Extraordinário"))),"Reabertura incompatível; ","")&amp;IF(F42="Não identificada","Recurso pendente; ","")&amp;IF(D42="QDD","Revisar lei local; ",""))</x:f>
      </x:c>
    </x:row>
    <x:row r="43">
      <x:c r="A43" s="75" t="n">
        <x:v>37</x:v>
      </x:c>
      <x:c r="B43" s="76"/>
      <x:c r="C43" s="72"/>
      <x:c r="D43" s="72"/>
      <x:c r="E43" s="72"/>
      <x:c r="F43" s="72"/>
      <x:c r="G43" s="73"/>
      <x:c r="H43" s="73"/>
      <x:c r="I43" s="73"/>
      <x:c r="J43" s="73"/>
      <x:c r="K43" s="73"/>
      <x:c r="L43" s="77"/>
      <x:c r="M43" s="78" t="str">
        <x:f>IF(C43="","",IF(OR(K43="Sim",AND(K43="Automático",D43="Suplementar",E43="LOA/genérica",OR(F43="Anulação",F43="Mista",F43="Reserva (anulação)"))),H43,0))</x:f>
      </x:c>
      <x:c r="N43" s="78" t="str">
        <x:f>IF(C43="","",G43-I43)</x:f>
      </x:c>
      <x:c r="O43" s="70" t="str">
        <x:f>IF(C43="","",IF(H43&gt;G43,"Anulação &gt; bruto; ","")&amp;IF(ABS(N43)&gt;Parametros!$B$13,"Divergência contábil; ","")&amp;IF(J43&lt;&gt;"Sim","Publicação pendente; ","")&amp;IF(E43="Não identificada","Autorização pendente; ","")&amp;IF(AND(D43="Especial",E43&lt;&gt;"Lei específica"),"Especial exige lei específica; ","")&amp;IF(AND(D43="Extraordinário",E43&lt;&gt;"Situação extraordinária"),"Rever ato extraordinário; ","")&amp;IF(AND(OR(D43="Transposição",D43="Remanejamento",D43="Transferência"),E43&lt;&gt;"Lei específica"),"Rever art. 167 VI; ","")&amp;IF(F43="Reserva (anulação)","Conferir LDO/riscos; ","")&amp;IF(F43="Transferência/convênio","Reclassificar ingresso; ","")&amp;IF(AND(F43="Reabertura (não é recurso)",NOT(OR(D43="Especial",D43="Extraordinário"))),"Reabertura incompatível; ","")&amp;IF(F43="Não identificada","Recurso pendente; ","")&amp;IF(D43="QDD","Revisar lei local; ",""))</x:f>
      </x:c>
    </x:row>
    <x:row r="44">
      <x:c r="A44" s="75" t="n">
        <x:v>38</x:v>
      </x:c>
      <x:c r="B44" s="76"/>
      <x:c r="C44" s="72"/>
      <x:c r="D44" s="72"/>
      <x:c r="E44" s="72"/>
      <x:c r="F44" s="72"/>
      <x:c r="G44" s="73"/>
      <x:c r="H44" s="73"/>
      <x:c r="I44" s="73"/>
      <x:c r="J44" s="73"/>
      <x:c r="K44" s="73"/>
      <x:c r="L44" s="77"/>
      <x:c r="M44" s="78" t="str">
        <x:f>IF(C44="","",IF(OR(K44="Sim",AND(K44="Automático",D44="Suplementar",E44="LOA/genérica",OR(F44="Anulação",F44="Mista",F44="Reserva (anulação)"))),H44,0))</x:f>
      </x:c>
      <x:c r="N44" s="78" t="str">
        <x:f>IF(C44="","",G44-I44)</x:f>
      </x:c>
      <x:c r="O44" s="70" t="str">
        <x:f>IF(C44="","",IF(H44&gt;G44,"Anulação &gt; bruto; ","")&amp;IF(ABS(N44)&gt;Parametros!$B$13,"Divergência contábil; ","")&amp;IF(J44&lt;&gt;"Sim","Publicação pendente; ","")&amp;IF(E44="Não identificada","Autorização pendente; ","")&amp;IF(AND(D44="Especial",E44&lt;&gt;"Lei específica"),"Especial exige lei específica; ","")&amp;IF(AND(D44="Extraordinário",E44&lt;&gt;"Situação extraordinária"),"Rever ato extraordinário; ","")&amp;IF(AND(OR(D44="Transposição",D44="Remanejamento",D44="Transferência"),E44&lt;&gt;"Lei específica"),"Rever art. 167 VI; ","")&amp;IF(F44="Reserva (anulação)","Conferir LDO/riscos; ","")&amp;IF(F44="Transferência/convênio","Reclassificar ingresso; ","")&amp;IF(AND(F44="Reabertura (não é recurso)",NOT(OR(D44="Especial",D44="Extraordinário"))),"Reabertura incompatível; ","")&amp;IF(F44="Não identificada","Recurso pendente; ","")&amp;IF(D44="QDD","Revisar lei local; ",""))</x:f>
      </x:c>
    </x:row>
    <x:row r="45">
      <x:c r="A45" s="75" t="n">
        <x:v>39</x:v>
      </x:c>
      <x:c r="B45" s="76"/>
      <x:c r="C45" s="72"/>
      <x:c r="D45" s="72"/>
      <x:c r="E45" s="72"/>
      <x:c r="F45" s="72"/>
      <x:c r="G45" s="73"/>
      <x:c r="H45" s="73"/>
      <x:c r="I45" s="73"/>
      <x:c r="J45" s="73"/>
      <x:c r="K45" s="73"/>
      <x:c r="L45" s="77"/>
      <x:c r="M45" s="78" t="str">
        <x:f>IF(C45="","",IF(OR(K45="Sim",AND(K45="Automático",D45="Suplementar",E45="LOA/genérica",OR(F45="Anulação",F45="Mista",F45="Reserva (anulação)"))),H45,0))</x:f>
      </x:c>
      <x:c r="N45" s="78" t="str">
        <x:f>IF(C45="","",G45-I45)</x:f>
      </x:c>
      <x:c r="O45" s="70" t="str">
        <x:f>IF(C45="","",IF(H45&gt;G45,"Anulação &gt; bruto; ","")&amp;IF(ABS(N45)&gt;Parametros!$B$13,"Divergência contábil; ","")&amp;IF(J45&lt;&gt;"Sim","Publicação pendente; ","")&amp;IF(E45="Não identificada","Autorização pendente; ","")&amp;IF(AND(D45="Especial",E45&lt;&gt;"Lei específica"),"Especial exige lei específica; ","")&amp;IF(AND(D45="Extraordinário",E45&lt;&gt;"Situação extraordinária"),"Rever ato extraordinário; ","")&amp;IF(AND(OR(D45="Transposição",D45="Remanejamento",D45="Transferência"),E45&lt;&gt;"Lei específica"),"Rever art. 167 VI; ","")&amp;IF(F45="Reserva (anulação)","Conferir LDO/riscos; ","")&amp;IF(F45="Transferência/convênio","Reclassificar ingresso; ","")&amp;IF(AND(F45="Reabertura (não é recurso)",NOT(OR(D45="Especial",D45="Extraordinário"))),"Reabertura incompatível; ","")&amp;IF(F45="Não identificada","Recurso pendente; ","")&amp;IF(D45="QDD","Revisar lei local; ",""))</x:f>
      </x:c>
    </x:row>
    <x:row r="46">
      <x:c r="A46" s="75" t="n">
        <x:v>40</x:v>
      </x:c>
      <x:c r="B46" s="76"/>
      <x:c r="C46" s="72"/>
      <x:c r="D46" s="72"/>
      <x:c r="E46" s="72"/>
      <x:c r="F46" s="72"/>
      <x:c r="G46" s="73"/>
      <x:c r="H46" s="73"/>
      <x:c r="I46" s="73"/>
      <x:c r="J46" s="73"/>
      <x:c r="K46" s="73"/>
      <x:c r="L46" s="77"/>
      <x:c r="M46" s="78" t="str">
        <x:f>IF(C46="","",IF(OR(K46="Sim",AND(K46="Automático",D46="Suplementar",E46="LOA/genérica",OR(F46="Anulação",F46="Mista",F46="Reserva (anulação)"))),H46,0))</x:f>
      </x:c>
      <x:c r="N46" s="78" t="str">
        <x:f>IF(C46="","",G46-I46)</x:f>
      </x:c>
      <x:c r="O46" s="70" t="str">
        <x:f>IF(C46="","",IF(H46&gt;G46,"Anulação &gt; bruto; ","")&amp;IF(ABS(N46)&gt;Parametros!$B$13,"Divergência contábil; ","")&amp;IF(J46&lt;&gt;"Sim","Publicação pendente; ","")&amp;IF(E46="Não identificada","Autorização pendente; ","")&amp;IF(AND(D46="Especial",E46&lt;&gt;"Lei específica"),"Especial exige lei específica; ","")&amp;IF(AND(D46="Extraordinário",E46&lt;&gt;"Situação extraordinária"),"Rever ato extraordinário; ","")&amp;IF(AND(OR(D46="Transposição",D46="Remanejamento",D46="Transferência"),E46&lt;&gt;"Lei específica"),"Rever art. 167 VI; ","")&amp;IF(F46="Reserva (anulação)","Conferir LDO/riscos; ","")&amp;IF(F46="Transferência/convênio","Reclassificar ingresso; ","")&amp;IF(AND(F46="Reabertura (não é recurso)",NOT(OR(D46="Especial",D46="Extraordinário"))),"Reabertura incompatível; ","")&amp;IF(F46="Não identificada","Recurso pendente; ","")&amp;IF(D46="QDD","Revisar lei local; ",""))</x:f>
      </x:c>
    </x:row>
    <x:row r="47">
      <x:c r="A47" s="75" t="n">
        <x:v>41</x:v>
      </x:c>
      <x:c r="B47" s="76"/>
      <x:c r="C47" s="72"/>
      <x:c r="D47" s="72"/>
      <x:c r="E47" s="72"/>
      <x:c r="F47" s="72"/>
      <x:c r="G47" s="73"/>
      <x:c r="H47" s="73"/>
      <x:c r="I47" s="73"/>
      <x:c r="J47" s="73"/>
      <x:c r="K47" s="73"/>
      <x:c r="L47" s="77"/>
      <x:c r="M47" s="78" t="str">
        <x:f>IF(C47="","",IF(OR(K47="Sim",AND(K47="Automático",D47="Suplementar",E47="LOA/genérica",OR(F47="Anulação",F47="Mista",F47="Reserva (anulação)"))),H47,0))</x:f>
      </x:c>
      <x:c r="N47" s="78" t="str">
        <x:f>IF(C47="","",G47-I47)</x:f>
      </x:c>
      <x:c r="O47" s="70" t="str">
        <x:f>IF(C47="","",IF(H47&gt;G47,"Anulação &gt; bruto; ","")&amp;IF(ABS(N47)&gt;Parametros!$B$13,"Divergência contábil; ","")&amp;IF(J47&lt;&gt;"Sim","Publicação pendente; ","")&amp;IF(E47="Não identificada","Autorização pendente; ","")&amp;IF(AND(D47="Especial",E47&lt;&gt;"Lei específica"),"Especial exige lei específica; ","")&amp;IF(AND(D47="Extraordinário",E47&lt;&gt;"Situação extraordinária"),"Rever ato extraordinário; ","")&amp;IF(AND(OR(D47="Transposição",D47="Remanejamento",D47="Transferência"),E47&lt;&gt;"Lei específica"),"Rever art. 167 VI; ","")&amp;IF(F47="Reserva (anulação)","Conferir LDO/riscos; ","")&amp;IF(F47="Transferência/convênio","Reclassificar ingresso; ","")&amp;IF(AND(F47="Reabertura (não é recurso)",NOT(OR(D47="Especial",D47="Extraordinário"))),"Reabertura incompatível; ","")&amp;IF(F47="Não identificada","Recurso pendente; ","")&amp;IF(D47="QDD","Revisar lei local; ",""))</x:f>
      </x:c>
    </x:row>
    <x:row r="48">
      <x:c r="A48" s="75" t="n">
        <x:v>42</x:v>
      </x:c>
      <x:c r="B48" s="76"/>
      <x:c r="C48" s="72"/>
      <x:c r="D48" s="72"/>
      <x:c r="E48" s="72"/>
      <x:c r="F48" s="72"/>
      <x:c r="G48" s="73"/>
      <x:c r="H48" s="73"/>
      <x:c r="I48" s="73"/>
      <x:c r="J48" s="73"/>
      <x:c r="K48" s="73"/>
      <x:c r="L48" s="77"/>
      <x:c r="M48" s="78" t="str">
        <x:f>IF(C48="","",IF(OR(K48="Sim",AND(K48="Automático",D48="Suplementar",E48="LOA/genérica",OR(F48="Anulação",F48="Mista",F48="Reserva (anulação)"))),H48,0))</x:f>
      </x:c>
      <x:c r="N48" s="78" t="str">
        <x:f>IF(C48="","",G48-I48)</x:f>
      </x:c>
      <x:c r="O48" s="70" t="str">
        <x:f>IF(C48="","",IF(H48&gt;G48,"Anulação &gt; bruto; ","")&amp;IF(ABS(N48)&gt;Parametros!$B$13,"Divergência contábil; ","")&amp;IF(J48&lt;&gt;"Sim","Publicação pendente; ","")&amp;IF(E48="Não identificada","Autorização pendente; ","")&amp;IF(AND(D48="Especial",E48&lt;&gt;"Lei específica"),"Especial exige lei específica; ","")&amp;IF(AND(D48="Extraordinário",E48&lt;&gt;"Situação extraordinária"),"Rever ato extraordinário; ","")&amp;IF(AND(OR(D48="Transposição",D48="Remanejamento",D48="Transferência"),E48&lt;&gt;"Lei específica"),"Rever art. 167 VI; ","")&amp;IF(F48="Reserva (anulação)","Conferir LDO/riscos; ","")&amp;IF(F48="Transferência/convênio","Reclassificar ingresso; ","")&amp;IF(AND(F48="Reabertura (não é recurso)",NOT(OR(D48="Especial",D48="Extraordinário"))),"Reabertura incompatível; ","")&amp;IF(F48="Não identificada","Recurso pendente; ","")&amp;IF(D48="QDD","Revisar lei local; ",""))</x:f>
      </x:c>
    </x:row>
    <x:row r="49">
      <x:c r="A49" s="75" t="n">
        <x:v>43</x:v>
      </x:c>
      <x:c r="B49" s="76"/>
      <x:c r="C49" s="72"/>
      <x:c r="D49" s="72"/>
      <x:c r="E49" s="72"/>
      <x:c r="F49" s="72"/>
      <x:c r="G49" s="73"/>
      <x:c r="H49" s="73"/>
      <x:c r="I49" s="73"/>
      <x:c r="J49" s="73"/>
      <x:c r="K49" s="73"/>
      <x:c r="L49" s="77"/>
      <x:c r="M49" s="78" t="str">
        <x:f>IF(C49="","",IF(OR(K49="Sim",AND(K49="Automático",D49="Suplementar",E49="LOA/genérica",OR(F49="Anulação",F49="Mista",F49="Reserva (anulação)"))),H49,0))</x:f>
      </x:c>
      <x:c r="N49" s="78" t="str">
        <x:f>IF(C49="","",G49-I49)</x:f>
      </x:c>
      <x:c r="O49" s="70" t="str">
        <x:f>IF(C49="","",IF(H49&gt;G49,"Anulação &gt; bruto; ","")&amp;IF(ABS(N49)&gt;Parametros!$B$13,"Divergência contábil; ","")&amp;IF(J49&lt;&gt;"Sim","Publicação pendente; ","")&amp;IF(E49="Não identificada","Autorização pendente; ","")&amp;IF(AND(D49="Especial",E49&lt;&gt;"Lei específica"),"Especial exige lei específica; ","")&amp;IF(AND(D49="Extraordinário",E49&lt;&gt;"Situação extraordinária"),"Rever ato extraordinário; ","")&amp;IF(AND(OR(D49="Transposição",D49="Remanejamento",D49="Transferência"),E49&lt;&gt;"Lei específica"),"Rever art. 167 VI; ","")&amp;IF(F49="Reserva (anulação)","Conferir LDO/riscos; ","")&amp;IF(F49="Transferência/convênio","Reclassificar ingresso; ","")&amp;IF(AND(F49="Reabertura (não é recurso)",NOT(OR(D49="Especial",D49="Extraordinário"))),"Reabertura incompatível; ","")&amp;IF(F49="Não identificada","Recurso pendente; ","")&amp;IF(D49="QDD","Revisar lei local; ",""))</x:f>
      </x:c>
    </x:row>
    <x:row r="50">
      <x:c r="A50" s="75" t="n">
        <x:v>44</x:v>
      </x:c>
      <x:c r="B50" s="76"/>
      <x:c r="C50" s="72"/>
      <x:c r="D50" s="72"/>
      <x:c r="E50" s="72"/>
      <x:c r="F50" s="72"/>
      <x:c r="G50" s="73"/>
      <x:c r="H50" s="73"/>
      <x:c r="I50" s="73"/>
      <x:c r="J50" s="73"/>
      <x:c r="K50" s="73"/>
      <x:c r="L50" s="77"/>
      <x:c r="M50" s="78" t="str">
        <x:f>IF(C50="","",IF(OR(K50="Sim",AND(K50="Automático",D50="Suplementar",E50="LOA/genérica",OR(F50="Anulação",F50="Mista",F50="Reserva (anulação)"))),H50,0))</x:f>
      </x:c>
      <x:c r="N50" s="78" t="str">
        <x:f>IF(C50="","",G50-I50)</x:f>
      </x:c>
      <x:c r="O50" s="70" t="str">
        <x:f>IF(C50="","",IF(H50&gt;G50,"Anulação &gt; bruto; ","")&amp;IF(ABS(N50)&gt;Parametros!$B$13,"Divergência contábil; ","")&amp;IF(J50&lt;&gt;"Sim","Publicação pendente; ","")&amp;IF(E50="Não identificada","Autorização pendente; ","")&amp;IF(AND(D50="Especial",E50&lt;&gt;"Lei específica"),"Especial exige lei específica; ","")&amp;IF(AND(D50="Extraordinário",E50&lt;&gt;"Situação extraordinária"),"Rever ato extraordinário; ","")&amp;IF(AND(OR(D50="Transposição",D50="Remanejamento",D50="Transferência"),E50&lt;&gt;"Lei específica"),"Rever art. 167 VI; ","")&amp;IF(F50="Reserva (anulação)","Conferir LDO/riscos; ","")&amp;IF(F50="Transferência/convênio","Reclassificar ingresso; ","")&amp;IF(AND(F50="Reabertura (não é recurso)",NOT(OR(D50="Especial",D50="Extraordinário"))),"Reabertura incompatível; ","")&amp;IF(F50="Não identificada","Recurso pendente; ","")&amp;IF(D50="QDD","Revisar lei local; ",""))</x:f>
      </x:c>
    </x:row>
    <x:row r="51">
      <x:c r="A51" s="75" t="n">
        <x:v>45</x:v>
      </x:c>
      <x:c r="B51" s="76"/>
      <x:c r="C51" s="72"/>
      <x:c r="D51" s="72"/>
      <x:c r="E51" s="72"/>
      <x:c r="F51" s="72"/>
      <x:c r="G51" s="73"/>
      <x:c r="H51" s="73"/>
      <x:c r="I51" s="73"/>
      <x:c r="J51" s="73"/>
      <x:c r="K51" s="73"/>
      <x:c r="L51" s="77"/>
      <x:c r="M51" s="78" t="str">
        <x:f>IF(C51="","",IF(OR(K51="Sim",AND(K51="Automático",D51="Suplementar",E51="LOA/genérica",OR(F51="Anulação",F51="Mista",F51="Reserva (anulação)"))),H51,0))</x:f>
      </x:c>
      <x:c r="N51" s="78" t="str">
        <x:f>IF(C51="","",G51-I51)</x:f>
      </x:c>
      <x:c r="O51" s="70" t="str">
        <x:f>IF(C51="","",IF(H51&gt;G51,"Anulação &gt; bruto; ","")&amp;IF(ABS(N51)&gt;Parametros!$B$13,"Divergência contábil; ","")&amp;IF(J51&lt;&gt;"Sim","Publicação pendente; ","")&amp;IF(E51="Não identificada","Autorização pendente; ","")&amp;IF(AND(D51="Especial",E51&lt;&gt;"Lei específica"),"Especial exige lei específica; ","")&amp;IF(AND(D51="Extraordinário",E51&lt;&gt;"Situação extraordinária"),"Rever ato extraordinário; ","")&amp;IF(AND(OR(D51="Transposição",D51="Remanejamento",D51="Transferência"),E51&lt;&gt;"Lei específica"),"Rever art. 167 VI; ","")&amp;IF(F51="Reserva (anulação)","Conferir LDO/riscos; ","")&amp;IF(F51="Transferência/convênio","Reclassificar ingresso; ","")&amp;IF(AND(F51="Reabertura (não é recurso)",NOT(OR(D51="Especial",D51="Extraordinário"))),"Reabertura incompatível; ","")&amp;IF(F51="Não identificada","Recurso pendente; ","")&amp;IF(D51="QDD","Revisar lei local; ",""))</x:f>
      </x:c>
    </x:row>
    <x:row r="52">
      <x:c r="A52" s="75" t="n">
        <x:v>46</x:v>
      </x:c>
      <x:c r="B52" s="76"/>
      <x:c r="C52" s="72"/>
      <x:c r="D52" s="72"/>
      <x:c r="E52" s="72"/>
      <x:c r="F52" s="72"/>
      <x:c r="G52" s="73"/>
      <x:c r="H52" s="73"/>
      <x:c r="I52" s="73"/>
      <x:c r="J52" s="73"/>
      <x:c r="K52" s="73"/>
      <x:c r="L52" s="77"/>
      <x:c r="M52" s="78" t="str">
        <x:f>IF(C52="","",IF(OR(K52="Sim",AND(K52="Automático",D52="Suplementar",E52="LOA/genérica",OR(F52="Anulação",F52="Mista",F52="Reserva (anulação)"))),H52,0))</x:f>
      </x:c>
      <x:c r="N52" s="78" t="str">
        <x:f>IF(C52="","",G52-I52)</x:f>
      </x:c>
      <x:c r="O52" s="70" t="str">
        <x:f>IF(C52="","",IF(H52&gt;G52,"Anulação &gt; bruto; ","")&amp;IF(ABS(N52)&gt;Parametros!$B$13,"Divergência contábil; ","")&amp;IF(J52&lt;&gt;"Sim","Publicação pendente; ","")&amp;IF(E52="Não identificada","Autorização pendente; ","")&amp;IF(AND(D52="Especial",E52&lt;&gt;"Lei específica"),"Especial exige lei específica; ","")&amp;IF(AND(D52="Extraordinário",E52&lt;&gt;"Situação extraordinária"),"Rever ato extraordinário; ","")&amp;IF(AND(OR(D52="Transposição",D52="Remanejamento",D52="Transferência"),E52&lt;&gt;"Lei específica"),"Rever art. 167 VI; ","")&amp;IF(F52="Reserva (anulação)","Conferir LDO/riscos; ","")&amp;IF(F52="Transferência/convênio","Reclassificar ingresso; ","")&amp;IF(AND(F52="Reabertura (não é recurso)",NOT(OR(D52="Especial",D52="Extraordinário"))),"Reabertura incompatível; ","")&amp;IF(F52="Não identificada","Recurso pendente; ","")&amp;IF(D52="QDD","Revisar lei local; ",""))</x:f>
      </x:c>
    </x:row>
    <x:row r="53">
      <x:c r="A53" s="75" t="n">
        <x:v>47</x:v>
      </x:c>
      <x:c r="B53" s="76"/>
      <x:c r="C53" s="72"/>
      <x:c r="D53" s="72"/>
      <x:c r="E53" s="72"/>
      <x:c r="F53" s="72"/>
      <x:c r="G53" s="73"/>
      <x:c r="H53" s="73"/>
      <x:c r="I53" s="73"/>
      <x:c r="J53" s="73"/>
      <x:c r="K53" s="73"/>
      <x:c r="L53" s="77"/>
      <x:c r="M53" s="78" t="str">
        <x:f>IF(C53="","",IF(OR(K53="Sim",AND(K53="Automático",D53="Suplementar",E53="LOA/genérica",OR(F53="Anulação",F53="Mista",F53="Reserva (anulação)"))),H53,0))</x:f>
      </x:c>
      <x:c r="N53" s="78" t="str">
        <x:f>IF(C53="","",G53-I53)</x:f>
      </x:c>
      <x:c r="O53" s="70" t="str">
        <x:f>IF(C53="","",IF(H53&gt;G53,"Anulação &gt; bruto; ","")&amp;IF(ABS(N53)&gt;Parametros!$B$13,"Divergência contábil; ","")&amp;IF(J53&lt;&gt;"Sim","Publicação pendente; ","")&amp;IF(E53="Não identificada","Autorização pendente; ","")&amp;IF(AND(D53="Especial",E53&lt;&gt;"Lei específica"),"Especial exige lei específica; ","")&amp;IF(AND(D53="Extraordinário",E53&lt;&gt;"Situação extraordinária"),"Rever ato extraordinário; ","")&amp;IF(AND(OR(D53="Transposição",D53="Remanejamento",D53="Transferência"),E53&lt;&gt;"Lei específica"),"Rever art. 167 VI; ","")&amp;IF(F53="Reserva (anulação)","Conferir LDO/riscos; ","")&amp;IF(F53="Transferência/convênio","Reclassificar ingresso; ","")&amp;IF(AND(F53="Reabertura (não é recurso)",NOT(OR(D53="Especial",D53="Extraordinário"))),"Reabertura incompatível; ","")&amp;IF(F53="Não identificada","Recurso pendente; ","")&amp;IF(D53="QDD","Revisar lei local; ",""))</x:f>
      </x:c>
    </x:row>
    <x:row r="54">
      <x:c r="A54" s="75" t="n">
        <x:v>48</x:v>
      </x:c>
      <x:c r="B54" s="76"/>
      <x:c r="C54" s="72"/>
      <x:c r="D54" s="72"/>
      <x:c r="E54" s="72"/>
      <x:c r="F54" s="72"/>
      <x:c r="G54" s="73"/>
      <x:c r="H54" s="73"/>
      <x:c r="I54" s="73"/>
      <x:c r="J54" s="73"/>
      <x:c r="K54" s="73"/>
      <x:c r="L54" s="77"/>
      <x:c r="M54" s="78" t="str">
        <x:f>IF(C54="","",IF(OR(K54="Sim",AND(K54="Automático",D54="Suplementar",E54="LOA/genérica",OR(F54="Anulação",F54="Mista",F54="Reserva (anulação)"))),H54,0))</x:f>
      </x:c>
      <x:c r="N54" s="78" t="str">
        <x:f>IF(C54="","",G54-I54)</x:f>
      </x:c>
      <x:c r="O54" s="70" t="str">
        <x:f>IF(C54="","",IF(H54&gt;G54,"Anulação &gt; bruto; ","")&amp;IF(ABS(N54)&gt;Parametros!$B$13,"Divergência contábil; ","")&amp;IF(J54&lt;&gt;"Sim","Publicação pendente; ","")&amp;IF(E54="Não identificada","Autorização pendente; ","")&amp;IF(AND(D54="Especial",E54&lt;&gt;"Lei específica"),"Especial exige lei específica; ","")&amp;IF(AND(D54="Extraordinário",E54&lt;&gt;"Situação extraordinária"),"Rever ato extraordinário; ","")&amp;IF(AND(OR(D54="Transposição",D54="Remanejamento",D54="Transferência"),E54&lt;&gt;"Lei específica"),"Rever art. 167 VI; ","")&amp;IF(F54="Reserva (anulação)","Conferir LDO/riscos; ","")&amp;IF(F54="Transferência/convênio","Reclassificar ingresso; ","")&amp;IF(AND(F54="Reabertura (não é recurso)",NOT(OR(D54="Especial",D54="Extraordinário"))),"Reabertura incompatível; ","")&amp;IF(F54="Não identificada","Recurso pendente; ","")&amp;IF(D54="QDD","Revisar lei local; ",""))</x:f>
      </x:c>
    </x:row>
    <x:row r="55">
      <x:c r="A55" s="75" t="n">
        <x:v>49</x:v>
      </x:c>
      <x:c r="B55" s="76"/>
      <x:c r="C55" s="72"/>
      <x:c r="D55" s="72"/>
      <x:c r="E55" s="72"/>
      <x:c r="F55" s="72"/>
      <x:c r="G55" s="73"/>
      <x:c r="H55" s="73"/>
      <x:c r="I55" s="73"/>
      <x:c r="J55" s="73"/>
      <x:c r="K55" s="73"/>
      <x:c r="L55" s="77"/>
      <x:c r="M55" s="78" t="str">
        <x:f>IF(C55="","",IF(OR(K55="Sim",AND(K55="Automático",D55="Suplementar",E55="LOA/genérica",OR(F55="Anulação",F55="Mista",F55="Reserva (anulação)"))),H55,0))</x:f>
      </x:c>
      <x:c r="N55" s="78" t="str">
        <x:f>IF(C55="","",G55-I55)</x:f>
      </x:c>
      <x:c r="O55" s="70" t="str">
        <x:f>IF(C55="","",IF(H55&gt;G55,"Anulação &gt; bruto; ","")&amp;IF(ABS(N55)&gt;Parametros!$B$13,"Divergência contábil; ","")&amp;IF(J55&lt;&gt;"Sim","Publicação pendente; ","")&amp;IF(E55="Não identificada","Autorização pendente; ","")&amp;IF(AND(D55="Especial",E55&lt;&gt;"Lei específica"),"Especial exige lei específica; ","")&amp;IF(AND(D55="Extraordinário",E55&lt;&gt;"Situação extraordinária"),"Rever ato extraordinário; ","")&amp;IF(AND(OR(D55="Transposição",D55="Remanejamento",D55="Transferência"),E55&lt;&gt;"Lei específica"),"Rever art. 167 VI; ","")&amp;IF(F55="Reserva (anulação)","Conferir LDO/riscos; ","")&amp;IF(F55="Transferência/convênio","Reclassificar ingresso; ","")&amp;IF(AND(F55="Reabertura (não é recurso)",NOT(OR(D55="Especial",D55="Extraordinário"))),"Reabertura incompatível; ","")&amp;IF(F55="Não identificada","Recurso pendente; ","")&amp;IF(D55="QDD","Revisar lei local; ",""))</x:f>
      </x:c>
    </x:row>
    <x:row r="56">
      <x:c r="A56" s="75" t="n">
        <x:v>50</x:v>
      </x:c>
      <x:c r="B56" s="76"/>
      <x:c r="C56" s="72"/>
      <x:c r="D56" s="72"/>
      <x:c r="E56" s="72"/>
      <x:c r="F56" s="72"/>
      <x:c r="G56" s="73"/>
      <x:c r="H56" s="73"/>
      <x:c r="I56" s="73"/>
      <x:c r="J56" s="73"/>
      <x:c r="K56" s="73"/>
      <x:c r="L56" s="77"/>
      <x:c r="M56" s="78" t="str">
        <x:f>IF(C56="","",IF(OR(K56="Sim",AND(K56="Automático",D56="Suplementar",E56="LOA/genérica",OR(F56="Anulação",F56="Mista",F56="Reserva (anulação)"))),H56,0))</x:f>
      </x:c>
      <x:c r="N56" s="78" t="str">
        <x:f>IF(C56="","",G56-I56)</x:f>
      </x:c>
      <x:c r="O56" s="70" t="str">
        <x:f>IF(C56="","",IF(H56&gt;G56,"Anulação &gt; bruto; ","")&amp;IF(ABS(N56)&gt;Parametros!$B$13,"Divergência contábil; ","")&amp;IF(J56&lt;&gt;"Sim","Publicação pendente; ","")&amp;IF(E56="Não identificada","Autorização pendente; ","")&amp;IF(AND(D56="Especial",E56&lt;&gt;"Lei específica"),"Especial exige lei específica; ","")&amp;IF(AND(D56="Extraordinário",E56&lt;&gt;"Situação extraordinária"),"Rever ato extraordinário; ","")&amp;IF(AND(OR(D56="Transposição",D56="Remanejamento",D56="Transferência"),E56&lt;&gt;"Lei específica"),"Rever art. 167 VI; ","")&amp;IF(F56="Reserva (anulação)","Conferir LDO/riscos; ","")&amp;IF(F56="Transferência/convênio","Reclassificar ingresso; ","")&amp;IF(AND(F56="Reabertura (não é recurso)",NOT(OR(D56="Especial",D56="Extraordinário"))),"Reabertura incompatível; ","")&amp;IF(F56="Não identificada","Recurso pendente; ","")&amp;IF(D56="QDD","Revisar lei local; ",""))</x:f>
      </x:c>
    </x:row>
  </x:sheetData>
  <x:mergeCells>
    <x:mergeCell ref="A1:O2"/>
    <x:mergeCell ref="A3:O3"/>
  </x:mergeCells>
  <x:conditionalFormatting sqref="O7:O56">
    <x:cfRule type="expression" dxfId="3" priority="1">
      <x:formula>O7&lt;&gt;""</x:formula>
    </x:cfRule>
  </x:conditionalFormatting>
  <x:dataValidations count="5">
    <x:dataValidation type="list" sqref="D7:D56">
      <x:formula1>"Suplementar,Especial,Extraordinário,QDD,Transposição,Remanejamento,Transferência"</x:formula1>
    </x:dataValidation>
    <x:dataValidation type="list" sqref="E7:E56">
      <x:formula1>"LOA/genérica,Lei específica,Situação extraordinária,Não identificada"</x:formula1>
    </x:dataValidation>
    <x:dataValidation type="list" sqref="F7:F56">
      <x:formula1>"Anulação,Mista,Superávit,Excesso arrecadação,Operação de crédito,Reserva (anulação),Veto/emenda/rejeição,Transferência/convênio,Reabertura (não é recurso),Não identificada"</x:formula1>
    </x:dataValidation>
    <x:dataValidation type="list" sqref="J7:J56">
      <x:formula1>"Sim,Não,Não informado"</x:formula1>
    </x:dataValidation>
    <x:dataValidation type="list" sqref="K7:K56">
      <x:formula1>"Automático,Sim,Não"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15" hidden="0" customWidth="1"/>
    <x:col min="3" max="3" width="24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18" hidden="0" customWidth="1"/>
    <x:col min="9" max="9" width="24" hidden="0" customWidth="1"/>
  </x:cols>
  <x:sheetData>
    <x:row r="1" ht="36" customHeight="1">
      <x:c r="A1" s="5" t="str">
        <x:v>Memória cronológica do limite</x:v>
      </x:c>
      <x:c r="B1" s="5" t="str">
        <x:v>Memória cronológica do limite</x:v>
      </x:c>
      <x:c r="C1" s="5" t="str">
        <x:v>Memória cronológica do limite</x:v>
      </x:c>
      <x:c r="D1" s="5" t="str">
        <x:v>Memória cronológica do limite</x:v>
      </x:c>
      <x:c r="E1" s="5" t="str">
        <x:v>Memória cronológica do limite</x:v>
      </x:c>
      <x:c r="F1" s="5" t="str">
        <x:v>Memória cronológica do limite</x:v>
      </x:c>
      <x:c r="G1" s="5" t="str">
        <x:v>Memória cronológica do limite</x:v>
      </x:c>
      <x:c r="H1" s="5" t="str">
        <x:v>Memória cronológica do limite</x:v>
      </x:c>
      <x:c r="I1" s="5" t="str">
        <x:v>Memória cronológica do limite</x:v>
      </x:c>
    </x:row>
    <x:row r="2" ht="36" customHeight="1">
      <x:c r="A2" s="5" t="str">
        <x:v>Memória cronológica do limite</x:v>
      </x:c>
      <x:c r="B2" s="5" t="str">
        <x:v>Memória cronológica do limite</x:v>
      </x:c>
      <x:c r="C2" s="5" t="str">
        <x:v>Memória cronológica do limite</x:v>
      </x:c>
      <x:c r="D2" s="5" t="str">
        <x:v>Memória cronológica do limite</x:v>
      </x:c>
      <x:c r="E2" s="5" t="str">
        <x:v>Memória cronológica do limite</x:v>
      </x:c>
      <x:c r="F2" s="5" t="str">
        <x:v>Memória cronológica do limite</x:v>
      </x:c>
      <x:c r="G2" s="5" t="str">
        <x:v>Memória cronológica do limite</x:v>
      </x:c>
      <x:c r="H2" s="5" t="str">
        <x:v>Memória cronológica do limite</x:v>
      </x:c>
      <x:c r="I2" s="5" t="str">
        <x:v>Memória cronológica do limite</x:v>
      </x:c>
    </x:row>
    <x:row r="3" ht="30" customHeight="1">
      <x:c r="A3" s="9" t="str">
        <x:v>O cálculo mantém o excesso ocorrido antes de lei posterior, ainda que o teto final passe a comportar o consumo acumulado.</x:v>
      </x:c>
      <x:c r="B3" s="9" t="str">
        <x:v>O cálculo mantém o excesso ocorrido antes de lei posterior, ainda que o teto final passe a comportar o consumo acumulado.</x:v>
      </x:c>
      <x:c r="C3" s="9" t="str">
        <x:v>O cálculo mantém o excesso ocorrido antes de lei posterior, ainda que o teto final passe a comportar o consumo acumulado.</x:v>
      </x:c>
      <x:c r="D3" s="9" t="str">
        <x:v>O cálculo mantém o excesso ocorrido antes de lei posterior, ainda que o teto final passe a comportar o consumo acumulado.</x:v>
      </x:c>
      <x:c r="E3" s="9" t="str">
        <x:v>O cálculo mantém o excesso ocorrido antes de lei posterior, ainda que o teto final passe a comportar o consumo acumulado.</x:v>
      </x:c>
      <x:c r="F3" s="9" t="str">
        <x:v>O cálculo mantém o excesso ocorrido antes de lei posterior, ainda que o teto final passe a comportar o consumo acumulado.</x:v>
      </x:c>
      <x:c r="G3" s="9" t="str">
        <x:v>O cálculo mantém o excesso ocorrido antes de lei posterior, ainda que o teto final passe a comportar o consumo acumulado.</x:v>
      </x:c>
      <x:c r="H3" s="9" t="str">
        <x:v>O cálculo mantém o excesso ocorrido antes de lei posterior, ainda que o teto final passe a comportar o consumo acumulado.</x:v>
      </x:c>
      <x:c r="I3" s="9" t="str">
        <x:v>O cálculo mantém o excesso ocorrido antes de lei posterior, ainda que o teto final passe a comportar o consumo acumulado.</x:v>
      </x:c>
    </x:row>
    <x:row r="4">
      <x:c r="A4" s="64"/>
      <x:c r="B4" s="64"/>
      <x:c r="C4" s="64"/>
      <x:c r="D4" s="64"/>
      <x:c r="E4" s="64"/>
      <x:c r="F4" s="64"/>
      <x:c r="G4" s="64"/>
      <x:c r="H4" s="64"/>
      <x:c r="I4" s="64"/>
    </x:row>
    <x:row r="5">
      <x:c r="A5" s="64"/>
      <x:c r="B5" s="64"/>
      <x:c r="C5" s="64"/>
      <x:c r="D5" s="64"/>
      <x:c r="E5" s="64"/>
      <x:c r="F5" s="64"/>
      <x:c r="G5" s="64"/>
      <x:c r="H5" s="64"/>
      <x:c r="I5" s="64"/>
    </x:row>
    <x:row r="6">
      <x:c r="A6" s="42" t="str">
        <x:v>ID</x:v>
      </x:c>
      <x:c r="B6" s="42" t="str">
        <x:v>Data</x:v>
      </x:c>
      <x:c r="C6" s="42" t="str">
        <x:v>Ato</x:v>
      </x:c>
      <x:c r="D6" s="42" t="str">
        <x:v>Parcela computada</x:v>
      </x:c>
      <x:c r="E6" s="42" t="str">
        <x:v>Consumo acumulado</x:v>
      </x:c>
      <x:c r="F6" s="42" t="str">
        <x:v>Limite vigente</x:v>
      </x:c>
      <x:c r="G6" s="42" t="str">
        <x:v>Margem / excesso</x:v>
      </x:c>
      <x:c r="H6" s="42" t="str">
        <x:v>Situação</x:v>
      </x:c>
      <x:c r="I6" s="42" t="str">
        <x:v>Controle cronológico</x:v>
      </x:c>
    </x:row>
    <x:row r="7">
      <x:c r="A7" s="65" t="n">
        <x:f>Atos!A7</x:f>
        <x:v>1</x:v>
      </x:c>
      <x:c r="B7" s="79" t="n">
        <x:f>IF(Atos!B7="","",Atos!B7)</x:f>
        <x:v>46063.625</x:v>
      </x:c>
      <x:c r="C7" s="65" t="str">
        <x:f>IF(Atos!C7="","",Atos!C7)</x:f>
        <x:v>Decreto 101/2026</x:v>
      </x:c>
      <x:c r="D7" s="66" t="n">
        <x:f>IF(C7="","",Atos!M7)</x:f>
        <x:v>7000000</x:v>
      </x:c>
      <x:c r="E7" s="66" t="n">
        <x:f>IF(C7="","",SUM($D$7:D7))</x:f>
        <x:v>7000000</x:v>
      </x:c>
      <x:c r="F7" s="66" t="n">
        <x:f>IF(C7="","",IF(AND(Parametros!$B$10&lt;&gt;"Sem alteração",Parametros!$B$12&lt;&gt;"",B7&gt;=Parametros!$B$12),Parametros!$E$8,Parametros!$B$9))</x:f>
        <x:v>20000000</x:v>
      </x:c>
      <x:c r="G7" s="66" t="n">
        <x:f>IF(C7="","",F7-E7)</x:f>
        <x:v>13000000</x:v>
      </x:c>
      <x:c r="H7" s="65" t="str">
        <x:f>IF(C7="","",IF(G7&lt;-Parametros!$B$13,"EXCEDIDO","Dentro do teto"))</x:f>
        <x:v>Dentro do teto</x:v>
      </x:c>
      <x:c r="I7" s="65" t="str">
        <x:f>""</x:f>
      </x:c>
    </x:row>
    <x:row r="8">
      <x:c r="A8" s="65" t="n">
        <x:f>Atos!A8</x:f>
        <x:v>2</x:v>
      </x:c>
      <x:c r="B8" s="79" t="n">
        <x:f>IF(Atos!B8="","",Atos!B8)</x:f>
        <x:v>46162.625</x:v>
      </x:c>
      <x:c r="C8" s="65" t="str">
        <x:f>IF(Atos!C8="","",Atos!C8)</x:f>
        <x:v>Decreto 248/2026</x:v>
      </x:c>
      <x:c r="D8" s="66" t="n">
        <x:f>IF(C8="","",Atos!M8)</x:f>
        <x:v>8000000</x:v>
      </x:c>
      <x:c r="E8" s="66" t="n">
        <x:f>IF(C8="","",SUM($D$7:D8))</x:f>
        <x:v>15000000</x:v>
      </x:c>
      <x:c r="F8" s="66" t="n">
        <x:f>IF(C8="","",IF(AND(Parametros!$B$10&lt;&gt;"Sem alteração",Parametros!$B$12&lt;&gt;"",B8&gt;=Parametros!$B$12),Parametros!$E$8,Parametros!$B$9))</x:f>
        <x:v>20000000</x:v>
      </x:c>
      <x:c r="G8" s="66" t="n">
        <x:f>IF(C8="","",F8-E8)</x:f>
        <x:v>5000000</x:v>
      </x:c>
      <x:c r="H8" s="65" t="str">
        <x:f>IF(C8="","",IF(G8&lt;-Parametros!$B$13,"EXCEDIDO","Dentro do teto"))</x:f>
        <x:v>Dentro do teto</x:v>
      </x:c>
      <x:c r="I8" s="65" t="str">
        <x:f>IF(AND(B8&lt;&gt;"",B7&lt;&gt;"",B8&lt;B7),"Data fora de ordem","")</x:f>
      </x:c>
    </x:row>
    <x:row r="9">
      <x:c r="A9" s="65" t="n">
        <x:f>Atos!A9</x:f>
        <x:v>3</x:v>
      </x:c>
      <x:c r="B9" s="79" t="n">
        <x:f>IF(Atos!B9="","",Atos!B9)</x:f>
        <x:v>46280.625</x:v>
      </x:c>
      <x:c r="C9" s="65" t="str">
        <x:f>IF(Atos!C9="","",Atos!C9)</x:f>
        <x:v>Decreto 411/2026</x:v>
      </x:c>
      <x:c r="D9" s="66" t="n">
        <x:f>IF(C9="","",Atos!M9)</x:f>
        <x:v>6500000</x:v>
      </x:c>
      <x:c r="E9" s="66" t="n">
        <x:f>IF(C9="","",SUM($D$7:D9))</x:f>
        <x:v>21500000</x:v>
      </x:c>
      <x:c r="F9" s="66" t="n">
        <x:f>IF(C9="","",IF(AND(Parametros!$B$10&lt;&gt;"Sem alteração",Parametros!$B$12&lt;&gt;"",B9&gt;=Parametros!$B$12),Parametros!$E$8,Parametros!$B$9))</x:f>
        <x:v>20000000</x:v>
      </x:c>
      <x:c r="G9" s="66" t="n">
        <x:f>IF(C9="","",F9-E9)</x:f>
        <x:v>-1500000</x:v>
      </x:c>
      <x:c r="H9" s="65" t="str">
        <x:f>IF(C9="","",IF(G9&lt;-Parametros!$B$13,"EXCEDIDO","Dentro do teto"))</x:f>
        <x:v>EXCEDIDO</x:v>
      </x:c>
      <x:c r="I9" s="65" t="str">
        <x:f>IF(AND(B9&lt;&gt;"",B8&lt;&gt;"",B9&lt;B8),"Data fora de ordem","")</x:f>
      </x:c>
    </x:row>
    <x:row r="10">
      <x:c r="A10" s="65" t="n">
        <x:f>Atos!A10</x:f>
        <x:v>4</x:v>
      </x:c>
      <x:c r="B10" s="79" t="str">
        <x:f>IF(Atos!B10="","",Atos!B10)</x:f>
      </x:c>
      <x:c r="C10" s="65" t="str">
        <x:f>IF(Atos!C10="","",Atos!C10)</x:f>
      </x:c>
      <x:c r="D10" s="66" t="str">
        <x:f>IF(C10="","",Atos!M10)</x:f>
      </x:c>
      <x:c r="E10" s="66" t="str">
        <x:f>IF(C10="","",SUM($D$7:D10))</x:f>
      </x:c>
      <x:c r="F10" s="66" t="str">
        <x:f>IF(C10="","",IF(AND(Parametros!$B$10&lt;&gt;"Sem alteração",Parametros!$B$12&lt;&gt;"",B10&gt;=Parametros!$B$12),Parametros!$E$8,Parametros!$B$9))</x:f>
      </x:c>
      <x:c r="G10" s="66" t="str">
        <x:f>IF(C10="","",F10-E10)</x:f>
      </x:c>
      <x:c r="H10" s="65" t="str">
        <x:f>IF(C10="","",IF(G10&lt;-Parametros!$B$13,"EXCEDIDO","Dentro do teto"))</x:f>
      </x:c>
      <x:c r="I10" s="65" t="str">
        <x:f>IF(AND(B10&lt;&gt;"",B9&lt;&gt;"",B10&lt;B9),"Data fora de ordem","")</x:f>
      </x:c>
    </x:row>
    <x:row r="11">
      <x:c r="A11" s="65" t="n">
        <x:f>Atos!A11</x:f>
        <x:v>5</x:v>
      </x:c>
      <x:c r="B11" s="79" t="str">
        <x:f>IF(Atos!B11="","",Atos!B11)</x:f>
      </x:c>
      <x:c r="C11" s="65" t="str">
        <x:f>IF(Atos!C11="","",Atos!C11)</x:f>
      </x:c>
      <x:c r="D11" s="66" t="str">
        <x:f>IF(C11="","",Atos!M11)</x:f>
      </x:c>
      <x:c r="E11" s="66" t="str">
        <x:f>IF(C11="","",SUM($D$7:D11))</x:f>
      </x:c>
      <x:c r="F11" s="66" t="str">
        <x:f>IF(C11="","",IF(AND(Parametros!$B$10&lt;&gt;"Sem alteração",Parametros!$B$12&lt;&gt;"",B11&gt;=Parametros!$B$12),Parametros!$E$8,Parametros!$B$9))</x:f>
      </x:c>
      <x:c r="G11" s="66" t="str">
        <x:f>IF(C11="","",F11-E11)</x:f>
      </x:c>
      <x:c r="H11" s="65" t="str">
        <x:f>IF(C11="","",IF(G11&lt;-Parametros!$B$13,"EXCEDIDO","Dentro do teto"))</x:f>
      </x:c>
      <x:c r="I11" s="65" t="str">
        <x:f>IF(AND(B11&lt;&gt;"",B10&lt;&gt;"",B11&lt;B10),"Data fora de ordem","")</x:f>
      </x:c>
    </x:row>
    <x:row r="12">
      <x:c r="A12" s="65" t="n">
        <x:f>Atos!A12</x:f>
        <x:v>6</x:v>
      </x:c>
      <x:c r="B12" s="79" t="str">
        <x:f>IF(Atos!B12="","",Atos!B12)</x:f>
      </x:c>
      <x:c r="C12" s="65" t="str">
        <x:f>IF(Atos!C12="","",Atos!C12)</x:f>
      </x:c>
      <x:c r="D12" s="66" t="str">
        <x:f>IF(C12="","",Atos!M12)</x:f>
      </x:c>
      <x:c r="E12" s="66" t="str">
        <x:f>IF(C12="","",SUM($D$7:D12))</x:f>
      </x:c>
      <x:c r="F12" s="66" t="str">
        <x:f>IF(C12="","",IF(AND(Parametros!$B$10&lt;&gt;"Sem alteração",Parametros!$B$12&lt;&gt;"",B12&gt;=Parametros!$B$12),Parametros!$E$8,Parametros!$B$9))</x:f>
      </x:c>
      <x:c r="G12" s="66" t="str">
        <x:f>IF(C12="","",F12-E12)</x:f>
      </x:c>
      <x:c r="H12" s="65" t="str">
        <x:f>IF(C12="","",IF(G12&lt;-Parametros!$B$13,"EXCEDIDO","Dentro do teto"))</x:f>
      </x:c>
      <x:c r="I12" s="65" t="str">
        <x:f>IF(AND(B12&lt;&gt;"",B11&lt;&gt;"",B12&lt;B11),"Data fora de ordem","")</x:f>
      </x:c>
    </x:row>
    <x:row r="13">
      <x:c r="A13" s="65" t="n">
        <x:f>Atos!A13</x:f>
        <x:v>7</x:v>
      </x:c>
      <x:c r="B13" s="79" t="str">
        <x:f>IF(Atos!B13="","",Atos!B13)</x:f>
      </x:c>
      <x:c r="C13" s="65" t="str">
        <x:f>IF(Atos!C13="","",Atos!C13)</x:f>
      </x:c>
      <x:c r="D13" s="66" t="str">
        <x:f>IF(C13="","",Atos!M13)</x:f>
      </x:c>
      <x:c r="E13" s="66" t="str">
        <x:f>IF(C13="","",SUM($D$7:D13))</x:f>
      </x:c>
      <x:c r="F13" s="66" t="str">
        <x:f>IF(C13="","",IF(AND(Parametros!$B$10&lt;&gt;"Sem alteração",Parametros!$B$12&lt;&gt;"",B13&gt;=Parametros!$B$12),Parametros!$E$8,Parametros!$B$9))</x:f>
      </x:c>
      <x:c r="G13" s="66" t="str">
        <x:f>IF(C13="","",F13-E13)</x:f>
      </x:c>
      <x:c r="H13" s="65" t="str">
        <x:f>IF(C13="","",IF(G13&lt;-Parametros!$B$13,"EXCEDIDO","Dentro do teto"))</x:f>
      </x:c>
      <x:c r="I13" s="65" t="str">
        <x:f>IF(AND(B13&lt;&gt;"",B12&lt;&gt;"",B13&lt;B12),"Data fora de ordem","")</x:f>
      </x:c>
    </x:row>
    <x:row r="14">
      <x:c r="A14" s="65" t="n">
        <x:f>Atos!A14</x:f>
        <x:v>8</x:v>
      </x:c>
      <x:c r="B14" s="79" t="str">
        <x:f>IF(Atos!B14="","",Atos!B14)</x:f>
      </x:c>
      <x:c r="C14" s="65" t="str">
        <x:f>IF(Atos!C14="","",Atos!C14)</x:f>
      </x:c>
      <x:c r="D14" s="66" t="str">
        <x:f>IF(C14="","",Atos!M14)</x:f>
      </x:c>
      <x:c r="E14" s="66" t="str">
        <x:f>IF(C14="","",SUM($D$7:D14))</x:f>
      </x:c>
      <x:c r="F14" s="66" t="str">
        <x:f>IF(C14="","",IF(AND(Parametros!$B$10&lt;&gt;"Sem alteração",Parametros!$B$12&lt;&gt;"",B14&gt;=Parametros!$B$12),Parametros!$E$8,Parametros!$B$9))</x:f>
      </x:c>
      <x:c r="G14" s="66" t="str">
        <x:f>IF(C14="","",F14-E14)</x:f>
      </x:c>
      <x:c r="H14" s="65" t="str">
        <x:f>IF(C14="","",IF(G14&lt;-Parametros!$B$13,"EXCEDIDO","Dentro do teto"))</x:f>
      </x:c>
      <x:c r="I14" s="65" t="str">
        <x:f>IF(AND(B14&lt;&gt;"",B13&lt;&gt;"",B14&lt;B13),"Data fora de ordem","")</x:f>
      </x:c>
    </x:row>
    <x:row r="15">
      <x:c r="A15" s="65" t="n">
        <x:f>Atos!A15</x:f>
        <x:v>9</x:v>
      </x:c>
      <x:c r="B15" s="79" t="str">
        <x:f>IF(Atos!B15="","",Atos!B15)</x:f>
      </x:c>
      <x:c r="C15" s="65" t="str">
        <x:f>IF(Atos!C15="","",Atos!C15)</x:f>
      </x:c>
      <x:c r="D15" s="66" t="str">
        <x:f>IF(C15="","",Atos!M15)</x:f>
      </x:c>
      <x:c r="E15" s="66" t="str">
        <x:f>IF(C15="","",SUM($D$7:D15))</x:f>
      </x:c>
      <x:c r="F15" s="66" t="str">
        <x:f>IF(C15="","",IF(AND(Parametros!$B$10&lt;&gt;"Sem alteração",Parametros!$B$12&lt;&gt;"",B15&gt;=Parametros!$B$12),Parametros!$E$8,Parametros!$B$9))</x:f>
      </x:c>
      <x:c r="G15" s="66" t="str">
        <x:f>IF(C15="","",F15-E15)</x:f>
      </x:c>
      <x:c r="H15" s="65" t="str">
        <x:f>IF(C15="","",IF(G15&lt;-Parametros!$B$13,"EXCEDIDO","Dentro do teto"))</x:f>
      </x:c>
      <x:c r="I15" s="65" t="str">
        <x:f>IF(AND(B15&lt;&gt;"",B14&lt;&gt;"",B15&lt;B14),"Data fora de ordem","")</x:f>
      </x:c>
    </x:row>
    <x:row r="16">
      <x:c r="A16" s="65" t="n">
        <x:f>Atos!A16</x:f>
        <x:v>10</x:v>
      </x:c>
      <x:c r="B16" s="79" t="str">
        <x:f>IF(Atos!B16="","",Atos!B16)</x:f>
      </x:c>
      <x:c r="C16" s="65" t="str">
        <x:f>IF(Atos!C16="","",Atos!C16)</x:f>
      </x:c>
      <x:c r="D16" s="66" t="str">
        <x:f>IF(C16="","",Atos!M16)</x:f>
      </x:c>
      <x:c r="E16" s="66" t="str">
        <x:f>IF(C16="","",SUM($D$7:D16))</x:f>
      </x:c>
      <x:c r="F16" s="66" t="str">
        <x:f>IF(C16="","",IF(AND(Parametros!$B$10&lt;&gt;"Sem alteração",Parametros!$B$12&lt;&gt;"",B16&gt;=Parametros!$B$12),Parametros!$E$8,Parametros!$B$9))</x:f>
      </x:c>
      <x:c r="G16" s="66" t="str">
        <x:f>IF(C16="","",F16-E16)</x:f>
      </x:c>
      <x:c r="H16" s="65" t="str">
        <x:f>IF(C16="","",IF(G16&lt;-Parametros!$B$13,"EXCEDIDO","Dentro do teto"))</x:f>
      </x:c>
      <x:c r="I16" s="65" t="str">
        <x:f>IF(AND(B16&lt;&gt;"",B15&lt;&gt;"",B16&lt;B15),"Data fora de ordem","")</x:f>
      </x:c>
    </x:row>
    <x:row r="17">
      <x:c r="A17" s="65" t="n">
        <x:f>Atos!A17</x:f>
        <x:v>11</x:v>
      </x:c>
      <x:c r="B17" s="79" t="str">
        <x:f>IF(Atos!B17="","",Atos!B17)</x:f>
      </x:c>
      <x:c r="C17" s="65" t="str">
        <x:f>IF(Atos!C17="","",Atos!C17)</x:f>
      </x:c>
      <x:c r="D17" s="66" t="str">
        <x:f>IF(C17="","",Atos!M17)</x:f>
      </x:c>
      <x:c r="E17" s="66" t="str">
        <x:f>IF(C17="","",SUM($D$7:D17))</x:f>
      </x:c>
      <x:c r="F17" s="66" t="str">
        <x:f>IF(C17="","",IF(AND(Parametros!$B$10&lt;&gt;"Sem alteração",Parametros!$B$12&lt;&gt;"",B17&gt;=Parametros!$B$12),Parametros!$E$8,Parametros!$B$9))</x:f>
      </x:c>
      <x:c r="G17" s="66" t="str">
        <x:f>IF(C17="","",F17-E17)</x:f>
      </x:c>
      <x:c r="H17" s="65" t="str">
        <x:f>IF(C17="","",IF(G17&lt;-Parametros!$B$13,"EXCEDIDO","Dentro do teto"))</x:f>
      </x:c>
      <x:c r="I17" s="65" t="str">
        <x:f>IF(AND(B17&lt;&gt;"",B16&lt;&gt;"",B17&lt;B16),"Data fora de ordem","")</x:f>
      </x:c>
    </x:row>
    <x:row r="18">
      <x:c r="A18" s="65" t="n">
        <x:f>Atos!A18</x:f>
        <x:v>12</x:v>
      </x:c>
      <x:c r="B18" s="79" t="str">
        <x:f>IF(Atos!B18="","",Atos!B18)</x:f>
      </x:c>
      <x:c r="C18" s="65" t="str">
        <x:f>IF(Atos!C18="","",Atos!C18)</x:f>
      </x:c>
      <x:c r="D18" s="66" t="str">
        <x:f>IF(C18="","",Atos!M18)</x:f>
      </x:c>
      <x:c r="E18" s="66" t="str">
        <x:f>IF(C18="","",SUM($D$7:D18))</x:f>
      </x:c>
      <x:c r="F18" s="66" t="str">
        <x:f>IF(C18="","",IF(AND(Parametros!$B$10&lt;&gt;"Sem alteração",Parametros!$B$12&lt;&gt;"",B18&gt;=Parametros!$B$12),Parametros!$E$8,Parametros!$B$9))</x:f>
      </x:c>
      <x:c r="G18" s="66" t="str">
        <x:f>IF(C18="","",F18-E18)</x:f>
      </x:c>
      <x:c r="H18" s="65" t="str">
        <x:f>IF(C18="","",IF(G18&lt;-Parametros!$B$13,"EXCEDIDO","Dentro do teto"))</x:f>
      </x:c>
      <x:c r="I18" s="65" t="str">
        <x:f>IF(AND(B18&lt;&gt;"",B17&lt;&gt;"",B18&lt;B17),"Data fora de ordem","")</x:f>
      </x:c>
    </x:row>
    <x:row r="19">
      <x:c r="A19" s="65" t="n">
        <x:f>Atos!A19</x:f>
        <x:v>13</x:v>
      </x:c>
      <x:c r="B19" s="79" t="str">
        <x:f>IF(Atos!B19="","",Atos!B19)</x:f>
      </x:c>
      <x:c r="C19" s="65" t="str">
        <x:f>IF(Atos!C19="","",Atos!C19)</x:f>
      </x:c>
      <x:c r="D19" s="66" t="str">
        <x:f>IF(C19="","",Atos!M19)</x:f>
      </x:c>
      <x:c r="E19" s="66" t="str">
        <x:f>IF(C19="","",SUM($D$7:D19))</x:f>
      </x:c>
      <x:c r="F19" s="66" t="str">
        <x:f>IF(C19="","",IF(AND(Parametros!$B$10&lt;&gt;"Sem alteração",Parametros!$B$12&lt;&gt;"",B19&gt;=Parametros!$B$12),Parametros!$E$8,Parametros!$B$9))</x:f>
      </x:c>
      <x:c r="G19" s="66" t="str">
        <x:f>IF(C19="","",F19-E19)</x:f>
      </x:c>
      <x:c r="H19" s="65" t="str">
        <x:f>IF(C19="","",IF(G19&lt;-Parametros!$B$13,"EXCEDIDO","Dentro do teto"))</x:f>
      </x:c>
      <x:c r="I19" s="65" t="str">
        <x:f>IF(AND(B19&lt;&gt;"",B18&lt;&gt;"",B19&lt;B18),"Data fora de ordem","")</x:f>
      </x:c>
    </x:row>
    <x:row r="20">
      <x:c r="A20" s="65" t="n">
        <x:f>Atos!A20</x:f>
        <x:v>14</x:v>
      </x:c>
      <x:c r="B20" s="79" t="str">
        <x:f>IF(Atos!B20="","",Atos!B20)</x:f>
      </x:c>
      <x:c r="C20" s="65" t="str">
        <x:f>IF(Atos!C20="","",Atos!C20)</x:f>
      </x:c>
      <x:c r="D20" s="66" t="str">
        <x:f>IF(C20="","",Atos!M20)</x:f>
      </x:c>
      <x:c r="E20" s="66" t="str">
        <x:f>IF(C20="","",SUM($D$7:D20))</x:f>
      </x:c>
      <x:c r="F20" s="66" t="str">
        <x:f>IF(C20="","",IF(AND(Parametros!$B$10&lt;&gt;"Sem alteração",Parametros!$B$12&lt;&gt;"",B20&gt;=Parametros!$B$12),Parametros!$E$8,Parametros!$B$9))</x:f>
      </x:c>
      <x:c r="G20" s="66" t="str">
        <x:f>IF(C20="","",F20-E20)</x:f>
      </x:c>
      <x:c r="H20" s="65" t="str">
        <x:f>IF(C20="","",IF(G20&lt;-Parametros!$B$13,"EXCEDIDO","Dentro do teto"))</x:f>
      </x:c>
      <x:c r="I20" s="65" t="str">
        <x:f>IF(AND(B20&lt;&gt;"",B19&lt;&gt;"",B20&lt;B19),"Data fora de ordem","")</x:f>
      </x:c>
    </x:row>
    <x:row r="21">
      <x:c r="A21" s="65" t="n">
        <x:f>Atos!A21</x:f>
        <x:v>15</x:v>
      </x:c>
      <x:c r="B21" s="79" t="str">
        <x:f>IF(Atos!B21="","",Atos!B21)</x:f>
      </x:c>
      <x:c r="C21" s="65" t="str">
        <x:f>IF(Atos!C21="","",Atos!C21)</x:f>
      </x:c>
      <x:c r="D21" s="66" t="str">
        <x:f>IF(C21="","",Atos!M21)</x:f>
      </x:c>
      <x:c r="E21" s="66" t="str">
        <x:f>IF(C21="","",SUM($D$7:D21))</x:f>
      </x:c>
      <x:c r="F21" s="66" t="str">
        <x:f>IF(C21="","",IF(AND(Parametros!$B$10&lt;&gt;"Sem alteração",Parametros!$B$12&lt;&gt;"",B21&gt;=Parametros!$B$12),Parametros!$E$8,Parametros!$B$9))</x:f>
      </x:c>
      <x:c r="G21" s="66" t="str">
        <x:f>IF(C21="","",F21-E21)</x:f>
      </x:c>
      <x:c r="H21" s="65" t="str">
        <x:f>IF(C21="","",IF(G21&lt;-Parametros!$B$13,"EXCEDIDO","Dentro do teto"))</x:f>
      </x:c>
      <x:c r="I21" s="65" t="str">
        <x:f>IF(AND(B21&lt;&gt;"",B20&lt;&gt;"",B21&lt;B20),"Data fora de ordem","")</x:f>
      </x:c>
    </x:row>
    <x:row r="22">
      <x:c r="A22" s="65" t="n">
        <x:f>Atos!A22</x:f>
        <x:v>16</x:v>
      </x:c>
      <x:c r="B22" s="79" t="str">
        <x:f>IF(Atos!B22="","",Atos!B22)</x:f>
      </x:c>
      <x:c r="C22" s="65" t="str">
        <x:f>IF(Atos!C22="","",Atos!C22)</x:f>
      </x:c>
      <x:c r="D22" s="66" t="str">
        <x:f>IF(C22="","",Atos!M22)</x:f>
      </x:c>
      <x:c r="E22" s="66" t="str">
        <x:f>IF(C22="","",SUM($D$7:D22))</x:f>
      </x:c>
      <x:c r="F22" s="66" t="str">
        <x:f>IF(C22="","",IF(AND(Parametros!$B$10&lt;&gt;"Sem alteração",Parametros!$B$12&lt;&gt;"",B22&gt;=Parametros!$B$12),Parametros!$E$8,Parametros!$B$9))</x:f>
      </x:c>
      <x:c r="G22" s="66" t="str">
        <x:f>IF(C22="","",F22-E22)</x:f>
      </x:c>
      <x:c r="H22" s="65" t="str">
        <x:f>IF(C22="","",IF(G22&lt;-Parametros!$B$13,"EXCEDIDO","Dentro do teto"))</x:f>
      </x:c>
      <x:c r="I22" s="65" t="str">
        <x:f>IF(AND(B22&lt;&gt;"",B21&lt;&gt;"",B22&lt;B21),"Data fora de ordem","")</x:f>
      </x:c>
    </x:row>
    <x:row r="23">
      <x:c r="A23" s="65" t="n">
        <x:f>Atos!A23</x:f>
        <x:v>17</x:v>
      </x:c>
      <x:c r="B23" s="79" t="str">
        <x:f>IF(Atos!B23="","",Atos!B23)</x:f>
      </x:c>
      <x:c r="C23" s="65" t="str">
        <x:f>IF(Atos!C23="","",Atos!C23)</x:f>
      </x:c>
      <x:c r="D23" s="66" t="str">
        <x:f>IF(C23="","",Atos!M23)</x:f>
      </x:c>
      <x:c r="E23" s="66" t="str">
        <x:f>IF(C23="","",SUM($D$7:D23))</x:f>
      </x:c>
      <x:c r="F23" s="66" t="str">
        <x:f>IF(C23="","",IF(AND(Parametros!$B$10&lt;&gt;"Sem alteração",Parametros!$B$12&lt;&gt;"",B23&gt;=Parametros!$B$12),Parametros!$E$8,Parametros!$B$9))</x:f>
      </x:c>
      <x:c r="G23" s="66" t="str">
        <x:f>IF(C23="","",F23-E23)</x:f>
      </x:c>
      <x:c r="H23" s="65" t="str">
        <x:f>IF(C23="","",IF(G23&lt;-Parametros!$B$13,"EXCEDIDO","Dentro do teto"))</x:f>
      </x:c>
      <x:c r="I23" s="65" t="str">
        <x:f>IF(AND(B23&lt;&gt;"",B22&lt;&gt;"",B23&lt;B22),"Data fora de ordem","")</x:f>
      </x:c>
    </x:row>
    <x:row r="24">
      <x:c r="A24" s="65" t="n">
        <x:f>Atos!A24</x:f>
        <x:v>18</x:v>
      </x:c>
      <x:c r="B24" s="79" t="str">
        <x:f>IF(Atos!B24="","",Atos!B24)</x:f>
      </x:c>
      <x:c r="C24" s="65" t="str">
        <x:f>IF(Atos!C24="","",Atos!C24)</x:f>
      </x:c>
      <x:c r="D24" s="66" t="str">
        <x:f>IF(C24="","",Atos!M24)</x:f>
      </x:c>
      <x:c r="E24" s="66" t="str">
        <x:f>IF(C24="","",SUM($D$7:D24))</x:f>
      </x:c>
      <x:c r="F24" s="66" t="str">
        <x:f>IF(C24="","",IF(AND(Parametros!$B$10&lt;&gt;"Sem alteração",Parametros!$B$12&lt;&gt;"",B24&gt;=Parametros!$B$12),Parametros!$E$8,Parametros!$B$9))</x:f>
      </x:c>
      <x:c r="G24" s="66" t="str">
        <x:f>IF(C24="","",F24-E24)</x:f>
      </x:c>
      <x:c r="H24" s="65" t="str">
        <x:f>IF(C24="","",IF(G24&lt;-Parametros!$B$13,"EXCEDIDO","Dentro do teto"))</x:f>
      </x:c>
      <x:c r="I24" s="65" t="str">
        <x:f>IF(AND(B24&lt;&gt;"",B23&lt;&gt;"",B24&lt;B23),"Data fora de ordem","")</x:f>
      </x:c>
    </x:row>
    <x:row r="25">
      <x:c r="A25" s="65" t="n">
        <x:f>Atos!A25</x:f>
        <x:v>19</x:v>
      </x:c>
      <x:c r="B25" s="79" t="str">
        <x:f>IF(Atos!B25="","",Atos!B25)</x:f>
      </x:c>
      <x:c r="C25" s="65" t="str">
        <x:f>IF(Atos!C25="","",Atos!C25)</x:f>
      </x:c>
      <x:c r="D25" s="66" t="str">
        <x:f>IF(C25="","",Atos!M25)</x:f>
      </x:c>
      <x:c r="E25" s="66" t="str">
        <x:f>IF(C25="","",SUM($D$7:D25))</x:f>
      </x:c>
      <x:c r="F25" s="66" t="str">
        <x:f>IF(C25="","",IF(AND(Parametros!$B$10&lt;&gt;"Sem alteração",Parametros!$B$12&lt;&gt;"",B25&gt;=Parametros!$B$12),Parametros!$E$8,Parametros!$B$9))</x:f>
      </x:c>
      <x:c r="G25" s="66" t="str">
        <x:f>IF(C25="","",F25-E25)</x:f>
      </x:c>
      <x:c r="H25" s="65" t="str">
        <x:f>IF(C25="","",IF(G25&lt;-Parametros!$B$13,"EXCEDIDO","Dentro do teto"))</x:f>
      </x:c>
      <x:c r="I25" s="65" t="str">
        <x:f>IF(AND(B25&lt;&gt;"",B24&lt;&gt;"",B25&lt;B24),"Data fora de ordem","")</x:f>
      </x:c>
    </x:row>
    <x:row r="26">
      <x:c r="A26" s="65" t="n">
        <x:f>Atos!A26</x:f>
        <x:v>20</x:v>
      </x:c>
      <x:c r="B26" s="79" t="str">
        <x:f>IF(Atos!B26="","",Atos!B26)</x:f>
      </x:c>
      <x:c r="C26" s="65" t="str">
        <x:f>IF(Atos!C26="","",Atos!C26)</x:f>
      </x:c>
      <x:c r="D26" s="66" t="str">
        <x:f>IF(C26="","",Atos!M26)</x:f>
      </x:c>
      <x:c r="E26" s="66" t="str">
        <x:f>IF(C26="","",SUM($D$7:D26))</x:f>
      </x:c>
      <x:c r="F26" s="66" t="str">
        <x:f>IF(C26="","",IF(AND(Parametros!$B$10&lt;&gt;"Sem alteração",Parametros!$B$12&lt;&gt;"",B26&gt;=Parametros!$B$12),Parametros!$E$8,Parametros!$B$9))</x:f>
      </x:c>
      <x:c r="G26" s="66" t="str">
        <x:f>IF(C26="","",F26-E26)</x:f>
      </x:c>
      <x:c r="H26" s="65" t="str">
        <x:f>IF(C26="","",IF(G26&lt;-Parametros!$B$13,"EXCEDIDO","Dentro do teto"))</x:f>
      </x:c>
      <x:c r="I26" s="65" t="str">
        <x:f>IF(AND(B26&lt;&gt;"",B25&lt;&gt;"",B26&lt;B25),"Data fora de ordem","")</x:f>
      </x:c>
    </x:row>
    <x:row r="27">
      <x:c r="A27" s="65" t="n">
        <x:f>Atos!A27</x:f>
        <x:v>21</x:v>
      </x:c>
      <x:c r="B27" s="79" t="str">
        <x:f>IF(Atos!B27="","",Atos!B27)</x:f>
      </x:c>
      <x:c r="C27" s="65" t="str">
        <x:f>IF(Atos!C27="","",Atos!C27)</x:f>
      </x:c>
      <x:c r="D27" s="66" t="str">
        <x:f>IF(C27="","",Atos!M27)</x:f>
      </x:c>
      <x:c r="E27" s="66" t="str">
        <x:f>IF(C27="","",SUM($D$7:D27))</x:f>
      </x:c>
      <x:c r="F27" s="66" t="str">
        <x:f>IF(C27="","",IF(AND(Parametros!$B$10&lt;&gt;"Sem alteração",Parametros!$B$12&lt;&gt;"",B27&gt;=Parametros!$B$12),Parametros!$E$8,Parametros!$B$9))</x:f>
      </x:c>
      <x:c r="G27" s="66" t="str">
        <x:f>IF(C27="","",F27-E27)</x:f>
      </x:c>
      <x:c r="H27" s="65" t="str">
        <x:f>IF(C27="","",IF(G27&lt;-Parametros!$B$13,"EXCEDIDO","Dentro do teto"))</x:f>
      </x:c>
      <x:c r="I27" s="65" t="str">
        <x:f>IF(AND(B27&lt;&gt;"",B26&lt;&gt;"",B27&lt;B26),"Data fora de ordem","")</x:f>
      </x:c>
    </x:row>
    <x:row r="28">
      <x:c r="A28" s="65" t="n">
        <x:f>Atos!A28</x:f>
        <x:v>22</x:v>
      </x:c>
      <x:c r="B28" s="79" t="str">
        <x:f>IF(Atos!B28="","",Atos!B28)</x:f>
      </x:c>
      <x:c r="C28" s="65" t="str">
        <x:f>IF(Atos!C28="","",Atos!C28)</x:f>
      </x:c>
      <x:c r="D28" s="66" t="str">
        <x:f>IF(C28="","",Atos!M28)</x:f>
      </x:c>
      <x:c r="E28" s="66" t="str">
        <x:f>IF(C28="","",SUM($D$7:D28))</x:f>
      </x:c>
      <x:c r="F28" s="66" t="str">
        <x:f>IF(C28="","",IF(AND(Parametros!$B$10&lt;&gt;"Sem alteração",Parametros!$B$12&lt;&gt;"",B28&gt;=Parametros!$B$12),Parametros!$E$8,Parametros!$B$9))</x:f>
      </x:c>
      <x:c r="G28" s="66" t="str">
        <x:f>IF(C28="","",F28-E28)</x:f>
      </x:c>
      <x:c r="H28" s="65" t="str">
        <x:f>IF(C28="","",IF(G28&lt;-Parametros!$B$13,"EXCEDIDO","Dentro do teto"))</x:f>
      </x:c>
      <x:c r="I28" s="65" t="str">
        <x:f>IF(AND(B28&lt;&gt;"",B27&lt;&gt;"",B28&lt;B27),"Data fora de ordem","")</x:f>
      </x:c>
    </x:row>
    <x:row r="29">
      <x:c r="A29" s="65" t="n">
        <x:f>Atos!A29</x:f>
        <x:v>23</x:v>
      </x:c>
      <x:c r="B29" s="79" t="str">
        <x:f>IF(Atos!B29="","",Atos!B29)</x:f>
      </x:c>
      <x:c r="C29" s="65" t="str">
        <x:f>IF(Atos!C29="","",Atos!C29)</x:f>
      </x:c>
      <x:c r="D29" s="66" t="str">
        <x:f>IF(C29="","",Atos!M29)</x:f>
      </x:c>
      <x:c r="E29" s="66" t="str">
        <x:f>IF(C29="","",SUM($D$7:D29))</x:f>
      </x:c>
      <x:c r="F29" s="66" t="str">
        <x:f>IF(C29="","",IF(AND(Parametros!$B$10&lt;&gt;"Sem alteração",Parametros!$B$12&lt;&gt;"",B29&gt;=Parametros!$B$12),Parametros!$E$8,Parametros!$B$9))</x:f>
      </x:c>
      <x:c r="G29" s="66" t="str">
        <x:f>IF(C29="","",F29-E29)</x:f>
      </x:c>
      <x:c r="H29" s="65" t="str">
        <x:f>IF(C29="","",IF(G29&lt;-Parametros!$B$13,"EXCEDIDO","Dentro do teto"))</x:f>
      </x:c>
      <x:c r="I29" s="65" t="str">
        <x:f>IF(AND(B29&lt;&gt;"",B28&lt;&gt;"",B29&lt;B28),"Data fora de ordem","")</x:f>
      </x:c>
    </x:row>
    <x:row r="30">
      <x:c r="A30" s="65" t="n">
        <x:f>Atos!A30</x:f>
        <x:v>24</x:v>
      </x:c>
      <x:c r="B30" s="79" t="str">
        <x:f>IF(Atos!B30="","",Atos!B30)</x:f>
      </x:c>
      <x:c r="C30" s="65" t="str">
        <x:f>IF(Atos!C30="","",Atos!C30)</x:f>
      </x:c>
      <x:c r="D30" s="66" t="str">
        <x:f>IF(C30="","",Atos!M30)</x:f>
      </x:c>
      <x:c r="E30" s="66" t="str">
        <x:f>IF(C30="","",SUM($D$7:D30))</x:f>
      </x:c>
      <x:c r="F30" s="66" t="str">
        <x:f>IF(C30="","",IF(AND(Parametros!$B$10&lt;&gt;"Sem alteração",Parametros!$B$12&lt;&gt;"",B30&gt;=Parametros!$B$12),Parametros!$E$8,Parametros!$B$9))</x:f>
      </x:c>
      <x:c r="G30" s="66" t="str">
        <x:f>IF(C30="","",F30-E30)</x:f>
      </x:c>
      <x:c r="H30" s="65" t="str">
        <x:f>IF(C30="","",IF(G30&lt;-Parametros!$B$13,"EXCEDIDO","Dentro do teto"))</x:f>
      </x:c>
      <x:c r="I30" s="65" t="str">
        <x:f>IF(AND(B30&lt;&gt;"",B29&lt;&gt;"",B30&lt;B29),"Data fora de ordem","")</x:f>
      </x:c>
    </x:row>
    <x:row r="31">
      <x:c r="A31" s="65" t="n">
        <x:f>Atos!A31</x:f>
        <x:v>25</x:v>
      </x:c>
      <x:c r="B31" s="79" t="str">
        <x:f>IF(Atos!B31="","",Atos!B31)</x:f>
      </x:c>
      <x:c r="C31" s="65" t="str">
        <x:f>IF(Atos!C31="","",Atos!C31)</x:f>
      </x:c>
      <x:c r="D31" s="66" t="str">
        <x:f>IF(C31="","",Atos!M31)</x:f>
      </x:c>
      <x:c r="E31" s="66" t="str">
        <x:f>IF(C31="","",SUM($D$7:D31))</x:f>
      </x:c>
      <x:c r="F31" s="66" t="str">
        <x:f>IF(C31="","",IF(AND(Parametros!$B$10&lt;&gt;"Sem alteração",Parametros!$B$12&lt;&gt;"",B31&gt;=Parametros!$B$12),Parametros!$E$8,Parametros!$B$9))</x:f>
      </x:c>
      <x:c r="G31" s="66" t="str">
        <x:f>IF(C31="","",F31-E31)</x:f>
      </x:c>
      <x:c r="H31" s="65" t="str">
        <x:f>IF(C31="","",IF(G31&lt;-Parametros!$B$13,"EXCEDIDO","Dentro do teto"))</x:f>
      </x:c>
      <x:c r="I31" s="65" t="str">
        <x:f>IF(AND(B31&lt;&gt;"",B30&lt;&gt;"",B31&lt;B30),"Data fora de ordem","")</x:f>
      </x:c>
    </x:row>
    <x:row r="32">
      <x:c r="A32" s="65" t="n">
        <x:f>Atos!A32</x:f>
        <x:v>26</x:v>
      </x:c>
      <x:c r="B32" s="79" t="str">
        <x:f>IF(Atos!B32="","",Atos!B32)</x:f>
      </x:c>
      <x:c r="C32" s="65" t="str">
        <x:f>IF(Atos!C32="","",Atos!C32)</x:f>
      </x:c>
      <x:c r="D32" s="66" t="str">
        <x:f>IF(C32="","",Atos!M32)</x:f>
      </x:c>
      <x:c r="E32" s="66" t="str">
        <x:f>IF(C32="","",SUM($D$7:D32))</x:f>
      </x:c>
      <x:c r="F32" s="66" t="str">
        <x:f>IF(C32="","",IF(AND(Parametros!$B$10&lt;&gt;"Sem alteração",Parametros!$B$12&lt;&gt;"",B32&gt;=Parametros!$B$12),Parametros!$E$8,Parametros!$B$9))</x:f>
      </x:c>
      <x:c r="G32" s="66" t="str">
        <x:f>IF(C32="","",F32-E32)</x:f>
      </x:c>
      <x:c r="H32" s="65" t="str">
        <x:f>IF(C32="","",IF(G32&lt;-Parametros!$B$13,"EXCEDIDO","Dentro do teto"))</x:f>
      </x:c>
      <x:c r="I32" s="65" t="str">
        <x:f>IF(AND(B32&lt;&gt;"",B31&lt;&gt;"",B32&lt;B31),"Data fora de ordem","")</x:f>
      </x:c>
    </x:row>
    <x:row r="33">
      <x:c r="A33" s="65" t="n">
        <x:f>Atos!A33</x:f>
        <x:v>27</x:v>
      </x:c>
      <x:c r="B33" s="79" t="str">
        <x:f>IF(Atos!B33="","",Atos!B33)</x:f>
      </x:c>
      <x:c r="C33" s="65" t="str">
        <x:f>IF(Atos!C33="","",Atos!C33)</x:f>
      </x:c>
      <x:c r="D33" s="66" t="str">
        <x:f>IF(C33="","",Atos!M33)</x:f>
      </x:c>
      <x:c r="E33" s="66" t="str">
        <x:f>IF(C33="","",SUM($D$7:D33))</x:f>
      </x:c>
      <x:c r="F33" s="66" t="str">
        <x:f>IF(C33="","",IF(AND(Parametros!$B$10&lt;&gt;"Sem alteração",Parametros!$B$12&lt;&gt;"",B33&gt;=Parametros!$B$12),Parametros!$E$8,Parametros!$B$9))</x:f>
      </x:c>
      <x:c r="G33" s="66" t="str">
        <x:f>IF(C33="","",F33-E33)</x:f>
      </x:c>
      <x:c r="H33" s="65" t="str">
        <x:f>IF(C33="","",IF(G33&lt;-Parametros!$B$13,"EXCEDIDO","Dentro do teto"))</x:f>
      </x:c>
      <x:c r="I33" s="65" t="str">
        <x:f>IF(AND(B33&lt;&gt;"",B32&lt;&gt;"",B33&lt;B32),"Data fora de ordem","")</x:f>
      </x:c>
    </x:row>
    <x:row r="34">
      <x:c r="A34" s="65" t="n">
        <x:f>Atos!A34</x:f>
        <x:v>28</x:v>
      </x:c>
      <x:c r="B34" s="79" t="str">
        <x:f>IF(Atos!B34="","",Atos!B34)</x:f>
      </x:c>
      <x:c r="C34" s="65" t="str">
        <x:f>IF(Atos!C34="","",Atos!C34)</x:f>
      </x:c>
      <x:c r="D34" s="66" t="str">
        <x:f>IF(C34="","",Atos!M34)</x:f>
      </x:c>
      <x:c r="E34" s="66" t="str">
        <x:f>IF(C34="","",SUM($D$7:D34))</x:f>
      </x:c>
      <x:c r="F34" s="66" t="str">
        <x:f>IF(C34="","",IF(AND(Parametros!$B$10&lt;&gt;"Sem alteração",Parametros!$B$12&lt;&gt;"",B34&gt;=Parametros!$B$12),Parametros!$E$8,Parametros!$B$9))</x:f>
      </x:c>
      <x:c r="G34" s="66" t="str">
        <x:f>IF(C34="","",F34-E34)</x:f>
      </x:c>
      <x:c r="H34" s="65" t="str">
        <x:f>IF(C34="","",IF(G34&lt;-Parametros!$B$13,"EXCEDIDO","Dentro do teto"))</x:f>
      </x:c>
      <x:c r="I34" s="65" t="str">
        <x:f>IF(AND(B34&lt;&gt;"",B33&lt;&gt;"",B34&lt;B33),"Data fora de ordem","")</x:f>
      </x:c>
    </x:row>
    <x:row r="35">
      <x:c r="A35" s="65" t="n">
        <x:f>Atos!A35</x:f>
        <x:v>29</x:v>
      </x:c>
      <x:c r="B35" s="79" t="str">
        <x:f>IF(Atos!B35="","",Atos!B35)</x:f>
      </x:c>
      <x:c r="C35" s="65" t="str">
        <x:f>IF(Atos!C35="","",Atos!C35)</x:f>
      </x:c>
      <x:c r="D35" s="66" t="str">
        <x:f>IF(C35="","",Atos!M35)</x:f>
      </x:c>
      <x:c r="E35" s="66" t="str">
        <x:f>IF(C35="","",SUM($D$7:D35))</x:f>
      </x:c>
      <x:c r="F35" s="66" t="str">
        <x:f>IF(C35="","",IF(AND(Parametros!$B$10&lt;&gt;"Sem alteração",Parametros!$B$12&lt;&gt;"",B35&gt;=Parametros!$B$12),Parametros!$E$8,Parametros!$B$9))</x:f>
      </x:c>
      <x:c r="G35" s="66" t="str">
        <x:f>IF(C35="","",F35-E35)</x:f>
      </x:c>
      <x:c r="H35" s="65" t="str">
        <x:f>IF(C35="","",IF(G35&lt;-Parametros!$B$13,"EXCEDIDO","Dentro do teto"))</x:f>
      </x:c>
      <x:c r="I35" s="65" t="str">
        <x:f>IF(AND(B35&lt;&gt;"",B34&lt;&gt;"",B35&lt;B34),"Data fora de ordem","")</x:f>
      </x:c>
    </x:row>
    <x:row r="36">
      <x:c r="A36" s="65" t="n">
        <x:f>Atos!A36</x:f>
        <x:v>30</x:v>
      </x:c>
      <x:c r="B36" s="79" t="str">
        <x:f>IF(Atos!B36="","",Atos!B36)</x:f>
      </x:c>
      <x:c r="C36" s="65" t="str">
        <x:f>IF(Atos!C36="","",Atos!C36)</x:f>
      </x:c>
      <x:c r="D36" s="66" t="str">
        <x:f>IF(C36="","",Atos!M36)</x:f>
      </x:c>
      <x:c r="E36" s="66" t="str">
        <x:f>IF(C36="","",SUM($D$7:D36))</x:f>
      </x:c>
      <x:c r="F36" s="66" t="str">
        <x:f>IF(C36="","",IF(AND(Parametros!$B$10&lt;&gt;"Sem alteração",Parametros!$B$12&lt;&gt;"",B36&gt;=Parametros!$B$12),Parametros!$E$8,Parametros!$B$9))</x:f>
      </x:c>
      <x:c r="G36" s="66" t="str">
        <x:f>IF(C36="","",F36-E36)</x:f>
      </x:c>
      <x:c r="H36" s="65" t="str">
        <x:f>IF(C36="","",IF(G36&lt;-Parametros!$B$13,"EXCEDIDO","Dentro do teto"))</x:f>
      </x:c>
      <x:c r="I36" s="65" t="str">
        <x:f>IF(AND(B36&lt;&gt;"",B35&lt;&gt;"",B36&lt;B35),"Data fora de ordem","")</x:f>
      </x:c>
    </x:row>
    <x:row r="37">
      <x:c r="A37" s="65" t="n">
        <x:f>Atos!A37</x:f>
        <x:v>31</x:v>
      </x:c>
      <x:c r="B37" s="79" t="str">
        <x:f>IF(Atos!B37="","",Atos!B37)</x:f>
      </x:c>
      <x:c r="C37" s="65" t="str">
        <x:f>IF(Atos!C37="","",Atos!C37)</x:f>
      </x:c>
      <x:c r="D37" s="66" t="str">
        <x:f>IF(C37="","",Atos!M37)</x:f>
      </x:c>
      <x:c r="E37" s="66" t="str">
        <x:f>IF(C37="","",SUM($D$7:D37))</x:f>
      </x:c>
      <x:c r="F37" s="66" t="str">
        <x:f>IF(C37="","",IF(AND(Parametros!$B$10&lt;&gt;"Sem alteração",Parametros!$B$12&lt;&gt;"",B37&gt;=Parametros!$B$12),Parametros!$E$8,Parametros!$B$9))</x:f>
      </x:c>
      <x:c r="G37" s="66" t="str">
        <x:f>IF(C37="","",F37-E37)</x:f>
      </x:c>
      <x:c r="H37" s="65" t="str">
        <x:f>IF(C37="","",IF(G37&lt;-Parametros!$B$13,"EXCEDIDO","Dentro do teto"))</x:f>
      </x:c>
      <x:c r="I37" s="65" t="str">
        <x:f>IF(AND(B37&lt;&gt;"",B36&lt;&gt;"",B37&lt;B36),"Data fora de ordem","")</x:f>
      </x:c>
    </x:row>
    <x:row r="38">
      <x:c r="A38" s="65" t="n">
        <x:f>Atos!A38</x:f>
        <x:v>32</x:v>
      </x:c>
      <x:c r="B38" s="79" t="str">
        <x:f>IF(Atos!B38="","",Atos!B38)</x:f>
      </x:c>
      <x:c r="C38" s="65" t="str">
        <x:f>IF(Atos!C38="","",Atos!C38)</x:f>
      </x:c>
      <x:c r="D38" s="66" t="str">
        <x:f>IF(C38="","",Atos!M38)</x:f>
      </x:c>
      <x:c r="E38" s="66" t="str">
        <x:f>IF(C38="","",SUM($D$7:D38))</x:f>
      </x:c>
      <x:c r="F38" s="66" t="str">
        <x:f>IF(C38="","",IF(AND(Parametros!$B$10&lt;&gt;"Sem alteração",Parametros!$B$12&lt;&gt;"",B38&gt;=Parametros!$B$12),Parametros!$E$8,Parametros!$B$9))</x:f>
      </x:c>
      <x:c r="G38" s="66" t="str">
        <x:f>IF(C38="","",F38-E38)</x:f>
      </x:c>
      <x:c r="H38" s="65" t="str">
        <x:f>IF(C38="","",IF(G38&lt;-Parametros!$B$13,"EXCEDIDO","Dentro do teto"))</x:f>
      </x:c>
      <x:c r="I38" s="65" t="str">
        <x:f>IF(AND(B38&lt;&gt;"",B37&lt;&gt;"",B38&lt;B37),"Data fora de ordem","")</x:f>
      </x:c>
    </x:row>
    <x:row r="39">
      <x:c r="A39" s="65" t="n">
        <x:f>Atos!A39</x:f>
        <x:v>33</x:v>
      </x:c>
      <x:c r="B39" s="79" t="str">
        <x:f>IF(Atos!B39="","",Atos!B39)</x:f>
      </x:c>
      <x:c r="C39" s="65" t="str">
        <x:f>IF(Atos!C39="","",Atos!C39)</x:f>
      </x:c>
      <x:c r="D39" s="66" t="str">
        <x:f>IF(C39="","",Atos!M39)</x:f>
      </x:c>
      <x:c r="E39" s="66" t="str">
        <x:f>IF(C39="","",SUM($D$7:D39))</x:f>
      </x:c>
      <x:c r="F39" s="66" t="str">
        <x:f>IF(C39="","",IF(AND(Parametros!$B$10&lt;&gt;"Sem alteração",Parametros!$B$12&lt;&gt;"",B39&gt;=Parametros!$B$12),Parametros!$E$8,Parametros!$B$9))</x:f>
      </x:c>
      <x:c r="G39" s="66" t="str">
        <x:f>IF(C39="","",F39-E39)</x:f>
      </x:c>
      <x:c r="H39" s="65" t="str">
        <x:f>IF(C39="","",IF(G39&lt;-Parametros!$B$13,"EXCEDIDO","Dentro do teto"))</x:f>
      </x:c>
      <x:c r="I39" s="65" t="str">
        <x:f>IF(AND(B39&lt;&gt;"",B38&lt;&gt;"",B39&lt;B38),"Data fora de ordem","")</x:f>
      </x:c>
    </x:row>
    <x:row r="40">
      <x:c r="A40" s="65" t="n">
        <x:f>Atos!A40</x:f>
        <x:v>34</x:v>
      </x:c>
      <x:c r="B40" s="79" t="str">
        <x:f>IF(Atos!B40="","",Atos!B40)</x:f>
      </x:c>
      <x:c r="C40" s="65" t="str">
        <x:f>IF(Atos!C40="","",Atos!C40)</x:f>
      </x:c>
      <x:c r="D40" s="66" t="str">
        <x:f>IF(C40="","",Atos!M40)</x:f>
      </x:c>
      <x:c r="E40" s="66" t="str">
        <x:f>IF(C40="","",SUM($D$7:D40))</x:f>
      </x:c>
      <x:c r="F40" s="66" t="str">
        <x:f>IF(C40="","",IF(AND(Parametros!$B$10&lt;&gt;"Sem alteração",Parametros!$B$12&lt;&gt;"",B40&gt;=Parametros!$B$12),Parametros!$E$8,Parametros!$B$9))</x:f>
      </x:c>
      <x:c r="G40" s="66" t="str">
        <x:f>IF(C40="","",F40-E40)</x:f>
      </x:c>
      <x:c r="H40" s="65" t="str">
        <x:f>IF(C40="","",IF(G40&lt;-Parametros!$B$13,"EXCEDIDO","Dentro do teto"))</x:f>
      </x:c>
      <x:c r="I40" s="65" t="str">
        <x:f>IF(AND(B40&lt;&gt;"",B39&lt;&gt;"",B40&lt;B39),"Data fora de ordem","")</x:f>
      </x:c>
    </x:row>
    <x:row r="41">
      <x:c r="A41" s="65" t="n">
        <x:f>Atos!A41</x:f>
        <x:v>35</x:v>
      </x:c>
      <x:c r="B41" s="79" t="str">
        <x:f>IF(Atos!B41="","",Atos!B41)</x:f>
      </x:c>
      <x:c r="C41" s="65" t="str">
        <x:f>IF(Atos!C41="","",Atos!C41)</x:f>
      </x:c>
      <x:c r="D41" s="66" t="str">
        <x:f>IF(C41="","",Atos!M41)</x:f>
      </x:c>
      <x:c r="E41" s="66" t="str">
        <x:f>IF(C41="","",SUM($D$7:D41))</x:f>
      </x:c>
      <x:c r="F41" s="66" t="str">
        <x:f>IF(C41="","",IF(AND(Parametros!$B$10&lt;&gt;"Sem alteração",Parametros!$B$12&lt;&gt;"",B41&gt;=Parametros!$B$12),Parametros!$E$8,Parametros!$B$9))</x:f>
      </x:c>
      <x:c r="G41" s="66" t="str">
        <x:f>IF(C41="","",F41-E41)</x:f>
      </x:c>
      <x:c r="H41" s="65" t="str">
        <x:f>IF(C41="","",IF(G41&lt;-Parametros!$B$13,"EXCEDIDO","Dentro do teto"))</x:f>
      </x:c>
      <x:c r="I41" s="65" t="str">
        <x:f>IF(AND(B41&lt;&gt;"",B40&lt;&gt;"",B41&lt;B40),"Data fora de ordem","")</x:f>
      </x:c>
    </x:row>
    <x:row r="42">
      <x:c r="A42" s="65" t="n">
        <x:f>Atos!A42</x:f>
        <x:v>36</x:v>
      </x:c>
      <x:c r="B42" s="79" t="str">
        <x:f>IF(Atos!B42="","",Atos!B42)</x:f>
      </x:c>
      <x:c r="C42" s="65" t="str">
        <x:f>IF(Atos!C42="","",Atos!C42)</x:f>
      </x:c>
      <x:c r="D42" s="66" t="str">
        <x:f>IF(C42="","",Atos!M42)</x:f>
      </x:c>
      <x:c r="E42" s="66" t="str">
        <x:f>IF(C42="","",SUM($D$7:D42))</x:f>
      </x:c>
      <x:c r="F42" s="66" t="str">
        <x:f>IF(C42="","",IF(AND(Parametros!$B$10&lt;&gt;"Sem alteração",Parametros!$B$12&lt;&gt;"",B42&gt;=Parametros!$B$12),Parametros!$E$8,Parametros!$B$9))</x:f>
      </x:c>
      <x:c r="G42" s="66" t="str">
        <x:f>IF(C42="","",F42-E42)</x:f>
      </x:c>
      <x:c r="H42" s="65" t="str">
        <x:f>IF(C42="","",IF(G42&lt;-Parametros!$B$13,"EXCEDIDO","Dentro do teto"))</x:f>
      </x:c>
      <x:c r="I42" s="65" t="str">
        <x:f>IF(AND(B42&lt;&gt;"",B41&lt;&gt;"",B42&lt;B41),"Data fora de ordem","")</x:f>
      </x:c>
    </x:row>
    <x:row r="43">
      <x:c r="A43" s="65" t="n">
        <x:f>Atos!A43</x:f>
        <x:v>37</x:v>
      </x:c>
      <x:c r="B43" s="79" t="str">
        <x:f>IF(Atos!B43="","",Atos!B43)</x:f>
      </x:c>
      <x:c r="C43" s="65" t="str">
        <x:f>IF(Atos!C43="","",Atos!C43)</x:f>
      </x:c>
      <x:c r="D43" s="66" t="str">
        <x:f>IF(C43="","",Atos!M43)</x:f>
      </x:c>
      <x:c r="E43" s="66" t="str">
        <x:f>IF(C43="","",SUM($D$7:D43))</x:f>
      </x:c>
      <x:c r="F43" s="66" t="str">
        <x:f>IF(C43="","",IF(AND(Parametros!$B$10&lt;&gt;"Sem alteração",Parametros!$B$12&lt;&gt;"",B43&gt;=Parametros!$B$12),Parametros!$E$8,Parametros!$B$9))</x:f>
      </x:c>
      <x:c r="G43" s="66" t="str">
        <x:f>IF(C43="","",F43-E43)</x:f>
      </x:c>
      <x:c r="H43" s="65" t="str">
        <x:f>IF(C43="","",IF(G43&lt;-Parametros!$B$13,"EXCEDIDO","Dentro do teto"))</x:f>
      </x:c>
      <x:c r="I43" s="65" t="str">
        <x:f>IF(AND(B43&lt;&gt;"",B42&lt;&gt;"",B43&lt;B42),"Data fora de ordem","")</x:f>
      </x:c>
    </x:row>
    <x:row r="44">
      <x:c r="A44" s="65" t="n">
        <x:f>Atos!A44</x:f>
        <x:v>38</x:v>
      </x:c>
      <x:c r="B44" s="79" t="str">
        <x:f>IF(Atos!B44="","",Atos!B44)</x:f>
      </x:c>
      <x:c r="C44" s="65" t="str">
        <x:f>IF(Atos!C44="","",Atos!C44)</x:f>
      </x:c>
      <x:c r="D44" s="66" t="str">
        <x:f>IF(C44="","",Atos!M44)</x:f>
      </x:c>
      <x:c r="E44" s="66" t="str">
        <x:f>IF(C44="","",SUM($D$7:D44))</x:f>
      </x:c>
      <x:c r="F44" s="66" t="str">
        <x:f>IF(C44="","",IF(AND(Parametros!$B$10&lt;&gt;"Sem alteração",Parametros!$B$12&lt;&gt;"",B44&gt;=Parametros!$B$12),Parametros!$E$8,Parametros!$B$9))</x:f>
      </x:c>
      <x:c r="G44" s="66" t="str">
        <x:f>IF(C44="","",F44-E44)</x:f>
      </x:c>
      <x:c r="H44" s="65" t="str">
        <x:f>IF(C44="","",IF(G44&lt;-Parametros!$B$13,"EXCEDIDO","Dentro do teto"))</x:f>
      </x:c>
      <x:c r="I44" s="65" t="str">
        <x:f>IF(AND(B44&lt;&gt;"",B43&lt;&gt;"",B44&lt;B43),"Data fora de ordem","")</x:f>
      </x:c>
    </x:row>
    <x:row r="45">
      <x:c r="A45" s="65" t="n">
        <x:f>Atos!A45</x:f>
        <x:v>39</x:v>
      </x:c>
      <x:c r="B45" s="79" t="str">
        <x:f>IF(Atos!B45="","",Atos!B45)</x:f>
      </x:c>
      <x:c r="C45" s="65" t="str">
        <x:f>IF(Atos!C45="","",Atos!C45)</x:f>
      </x:c>
      <x:c r="D45" s="66" t="str">
        <x:f>IF(C45="","",Atos!M45)</x:f>
      </x:c>
      <x:c r="E45" s="66" t="str">
        <x:f>IF(C45="","",SUM($D$7:D45))</x:f>
      </x:c>
      <x:c r="F45" s="66" t="str">
        <x:f>IF(C45="","",IF(AND(Parametros!$B$10&lt;&gt;"Sem alteração",Parametros!$B$12&lt;&gt;"",B45&gt;=Parametros!$B$12),Parametros!$E$8,Parametros!$B$9))</x:f>
      </x:c>
      <x:c r="G45" s="66" t="str">
        <x:f>IF(C45="","",F45-E45)</x:f>
      </x:c>
      <x:c r="H45" s="65" t="str">
        <x:f>IF(C45="","",IF(G45&lt;-Parametros!$B$13,"EXCEDIDO","Dentro do teto"))</x:f>
      </x:c>
      <x:c r="I45" s="65" t="str">
        <x:f>IF(AND(B45&lt;&gt;"",B44&lt;&gt;"",B45&lt;B44),"Data fora de ordem","")</x:f>
      </x:c>
    </x:row>
    <x:row r="46">
      <x:c r="A46" s="65" t="n">
        <x:f>Atos!A46</x:f>
        <x:v>40</x:v>
      </x:c>
      <x:c r="B46" s="79" t="str">
        <x:f>IF(Atos!B46="","",Atos!B46)</x:f>
      </x:c>
      <x:c r="C46" s="65" t="str">
        <x:f>IF(Atos!C46="","",Atos!C46)</x:f>
      </x:c>
      <x:c r="D46" s="66" t="str">
        <x:f>IF(C46="","",Atos!M46)</x:f>
      </x:c>
      <x:c r="E46" s="66" t="str">
        <x:f>IF(C46="","",SUM($D$7:D46))</x:f>
      </x:c>
      <x:c r="F46" s="66" t="str">
        <x:f>IF(C46="","",IF(AND(Parametros!$B$10&lt;&gt;"Sem alteração",Parametros!$B$12&lt;&gt;"",B46&gt;=Parametros!$B$12),Parametros!$E$8,Parametros!$B$9))</x:f>
      </x:c>
      <x:c r="G46" s="66" t="str">
        <x:f>IF(C46="","",F46-E46)</x:f>
      </x:c>
      <x:c r="H46" s="65" t="str">
        <x:f>IF(C46="","",IF(G46&lt;-Parametros!$B$13,"EXCEDIDO","Dentro do teto"))</x:f>
      </x:c>
      <x:c r="I46" s="65" t="str">
        <x:f>IF(AND(B46&lt;&gt;"",B45&lt;&gt;"",B46&lt;B45),"Data fora de ordem","")</x:f>
      </x:c>
    </x:row>
    <x:row r="47">
      <x:c r="A47" s="65" t="n">
        <x:f>Atos!A47</x:f>
        <x:v>41</x:v>
      </x:c>
      <x:c r="B47" s="79" t="str">
        <x:f>IF(Atos!B47="","",Atos!B47)</x:f>
      </x:c>
      <x:c r="C47" s="65" t="str">
        <x:f>IF(Atos!C47="","",Atos!C47)</x:f>
      </x:c>
      <x:c r="D47" s="66" t="str">
        <x:f>IF(C47="","",Atos!M47)</x:f>
      </x:c>
      <x:c r="E47" s="66" t="str">
        <x:f>IF(C47="","",SUM($D$7:D47))</x:f>
      </x:c>
      <x:c r="F47" s="66" t="str">
        <x:f>IF(C47="","",IF(AND(Parametros!$B$10&lt;&gt;"Sem alteração",Parametros!$B$12&lt;&gt;"",B47&gt;=Parametros!$B$12),Parametros!$E$8,Parametros!$B$9))</x:f>
      </x:c>
      <x:c r="G47" s="66" t="str">
        <x:f>IF(C47="","",F47-E47)</x:f>
      </x:c>
      <x:c r="H47" s="65" t="str">
        <x:f>IF(C47="","",IF(G47&lt;-Parametros!$B$13,"EXCEDIDO","Dentro do teto"))</x:f>
      </x:c>
      <x:c r="I47" s="65" t="str">
        <x:f>IF(AND(B47&lt;&gt;"",B46&lt;&gt;"",B47&lt;B46),"Data fora de ordem","")</x:f>
      </x:c>
    </x:row>
    <x:row r="48">
      <x:c r="A48" s="65" t="n">
        <x:f>Atos!A48</x:f>
        <x:v>42</x:v>
      </x:c>
      <x:c r="B48" s="79" t="str">
        <x:f>IF(Atos!B48="","",Atos!B48)</x:f>
      </x:c>
      <x:c r="C48" s="65" t="str">
        <x:f>IF(Atos!C48="","",Atos!C48)</x:f>
      </x:c>
      <x:c r="D48" s="66" t="str">
        <x:f>IF(C48="","",Atos!M48)</x:f>
      </x:c>
      <x:c r="E48" s="66" t="str">
        <x:f>IF(C48="","",SUM($D$7:D48))</x:f>
      </x:c>
      <x:c r="F48" s="66" t="str">
        <x:f>IF(C48="","",IF(AND(Parametros!$B$10&lt;&gt;"Sem alteração",Parametros!$B$12&lt;&gt;"",B48&gt;=Parametros!$B$12),Parametros!$E$8,Parametros!$B$9))</x:f>
      </x:c>
      <x:c r="G48" s="66" t="str">
        <x:f>IF(C48="","",F48-E48)</x:f>
      </x:c>
      <x:c r="H48" s="65" t="str">
        <x:f>IF(C48="","",IF(G48&lt;-Parametros!$B$13,"EXCEDIDO","Dentro do teto"))</x:f>
      </x:c>
      <x:c r="I48" s="65" t="str">
        <x:f>IF(AND(B48&lt;&gt;"",B47&lt;&gt;"",B48&lt;B47),"Data fora de ordem","")</x:f>
      </x:c>
    </x:row>
    <x:row r="49">
      <x:c r="A49" s="65" t="n">
        <x:f>Atos!A49</x:f>
        <x:v>43</x:v>
      </x:c>
      <x:c r="B49" s="79" t="str">
        <x:f>IF(Atos!B49="","",Atos!B49)</x:f>
      </x:c>
      <x:c r="C49" s="65" t="str">
        <x:f>IF(Atos!C49="","",Atos!C49)</x:f>
      </x:c>
      <x:c r="D49" s="66" t="str">
        <x:f>IF(C49="","",Atos!M49)</x:f>
      </x:c>
      <x:c r="E49" s="66" t="str">
        <x:f>IF(C49="","",SUM($D$7:D49))</x:f>
      </x:c>
      <x:c r="F49" s="66" t="str">
        <x:f>IF(C49="","",IF(AND(Parametros!$B$10&lt;&gt;"Sem alteração",Parametros!$B$12&lt;&gt;"",B49&gt;=Parametros!$B$12),Parametros!$E$8,Parametros!$B$9))</x:f>
      </x:c>
      <x:c r="G49" s="66" t="str">
        <x:f>IF(C49="","",F49-E49)</x:f>
      </x:c>
      <x:c r="H49" s="65" t="str">
        <x:f>IF(C49="","",IF(G49&lt;-Parametros!$B$13,"EXCEDIDO","Dentro do teto"))</x:f>
      </x:c>
      <x:c r="I49" s="65" t="str">
        <x:f>IF(AND(B49&lt;&gt;"",B48&lt;&gt;"",B49&lt;B48),"Data fora de ordem","")</x:f>
      </x:c>
    </x:row>
    <x:row r="50">
      <x:c r="A50" s="65" t="n">
        <x:f>Atos!A50</x:f>
        <x:v>44</x:v>
      </x:c>
      <x:c r="B50" s="79" t="str">
        <x:f>IF(Atos!B50="","",Atos!B50)</x:f>
      </x:c>
      <x:c r="C50" s="65" t="str">
        <x:f>IF(Atos!C50="","",Atos!C50)</x:f>
      </x:c>
      <x:c r="D50" s="66" t="str">
        <x:f>IF(C50="","",Atos!M50)</x:f>
      </x:c>
      <x:c r="E50" s="66" t="str">
        <x:f>IF(C50="","",SUM($D$7:D50))</x:f>
      </x:c>
      <x:c r="F50" s="66" t="str">
        <x:f>IF(C50="","",IF(AND(Parametros!$B$10&lt;&gt;"Sem alteração",Parametros!$B$12&lt;&gt;"",B50&gt;=Parametros!$B$12),Parametros!$E$8,Parametros!$B$9))</x:f>
      </x:c>
      <x:c r="G50" s="66" t="str">
        <x:f>IF(C50="","",F50-E50)</x:f>
      </x:c>
      <x:c r="H50" s="65" t="str">
        <x:f>IF(C50="","",IF(G50&lt;-Parametros!$B$13,"EXCEDIDO","Dentro do teto"))</x:f>
      </x:c>
      <x:c r="I50" s="65" t="str">
        <x:f>IF(AND(B50&lt;&gt;"",B49&lt;&gt;"",B50&lt;B49),"Data fora de ordem","")</x:f>
      </x:c>
    </x:row>
    <x:row r="51">
      <x:c r="A51" s="65" t="n">
        <x:f>Atos!A51</x:f>
        <x:v>45</x:v>
      </x:c>
      <x:c r="B51" s="79" t="str">
        <x:f>IF(Atos!B51="","",Atos!B51)</x:f>
      </x:c>
      <x:c r="C51" s="65" t="str">
        <x:f>IF(Atos!C51="","",Atos!C51)</x:f>
      </x:c>
      <x:c r="D51" s="66" t="str">
        <x:f>IF(C51="","",Atos!M51)</x:f>
      </x:c>
      <x:c r="E51" s="66" t="str">
        <x:f>IF(C51="","",SUM($D$7:D51))</x:f>
      </x:c>
      <x:c r="F51" s="66" t="str">
        <x:f>IF(C51="","",IF(AND(Parametros!$B$10&lt;&gt;"Sem alteração",Parametros!$B$12&lt;&gt;"",B51&gt;=Parametros!$B$12),Parametros!$E$8,Parametros!$B$9))</x:f>
      </x:c>
      <x:c r="G51" s="66" t="str">
        <x:f>IF(C51="","",F51-E51)</x:f>
      </x:c>
      <x:c r="H51" s="65" t="str">
        <x:f>IF(C51="","",IF(G51&lt;-Parametros!$B$13,"EXCEDIDO","Dentro do teto"))</x:f>
      </x:c>
      <x:c r="I51" s="65" t="str">
        <x:f>IF(AND(B51&lt;&gt;"",B50&lt;&gt;"",B51&lt;B50),"Data fora de ordem","")</x:f>
      </x:c>
    </x:row>
    <x:row r="52">
      <x:c r="A52" s="65" t="n">
        <x:f>Atos!A52</x:f>
        <x:v>46</x:v>
      </x:c>
      <x:c r="B52" s="79" t="str">
        <x:f>IF(Atos!B52="","",Atos!B52)</x:f>
      </x:c>
      <x:c r="C52" s="65" t="str">
        <x:f>IF(Atos!C52="","",Atos!C52)</x:f>
      </x:c>
      <x:c r="D52" s="66" t="str">
        <x:f>IF(C52="","",Atos!M52)</x:f>
      </x:c>
      <x:c r="E52" s="66" t="str">
        <x:f>IF(C52="","",SUM($D$7:D52))</x:f>
      </x:c>
      <x:c r="F52" s="66" t="str">
        <x:f>IF(C52="","",IF(AND(Parametros!$B$10&lt;&gt;"Sem alteração",Parametros!$B$12&lt;&gt;"",B52&gt;=Parametros!$B$12),Parametros!$E$8,Parametros!$B$9))</x:f>
      </x:c>
      <x:c r="G52" s="66" t="str">
        <x:f>IF(C52="","",F52-E52)</x:f>
      </x:c>
      <x:c r="H52" s="65" t="str">
        <x:f>IF(C52="","",IF(G52&lt;-Parametros!$B$13,"EXCEDIDO","Dentro do teto"))</x:f>
      </x:c>
      <x:c r="I52" s="65" t="str">
        <x:f>IF(AND(B52&lt;&gt;"",B51&lt;&gt;"",B52&lt;B51),"Data fora de ordem","")</x:f>
      </x:c>
    </x:row>
    <x:row r="53">
      <x:c r="A53" s="65" t="n">
        <x:f>Atos!A53</x:f>
        <x:v>47</x:v>
      </x:c>
      <x:c r="B53" s="79" t="str">
        <x:f>IF(Atos!B53="","",Atos!B53)</x:f>
      </x:c>
      <x:c r="C53" s="65" t="str">
        <x:f>IF(Atos!C53="","",Atos!C53)</x:f>
      </x:c>
      <x:c r="D53" s="66" t="str">
        <x:f>IF(C53="","",Atos!M53)</x:f>
      </x:c>
      <x:c r="E53" s="66" t="str">
        <x:f>IF(C53="","",SUM($D$7:D53))</x:f>
      </x:c>
      <x:c r="F53" s="66" t="str">
        <x:f>IF(C53="","",IF(AND(Parametros!$B$10&lt;&gt;"Sem alteração",Parametros!$B$12&lt;&gt;"",B53&gt;=Parametros!$B$12),Parametros!$E$8,Parametros!$B$9))</x:f>
      </x:c>
      <x:c r="G53" s="66" t="str">
        <x:f>IF(C53="","",F53-E53)</x:f>
      </x:c>
      <x:c r="H53" s="65" t="str">
        <x:f>IF(C53="","",IF(G53&lt;-Parametros!$B$13,"EXCEDIDO","Dentro do teto"))</x:f>
      </x:c>
      <x:c r="I53" s="65" t="str">
        <x:f>IF(AND(B53&lt;&gt;"",B52&lt;&gt;"",B53&lt;B52),"Data fora de ordem","")</x:f>
      </x:c>
    </x:row>
    <x:row r="54">
      <x:c r="A54" s="65" t="n">
        <x:f>Atos!A54</x:f>
        <x:v>48</x:v>
      </x:c>
      <x:c r="B54" s="79" t="str">
        <x:f>IF(Atos!B54="","",Atos!B54)</x:f>
      </x:c>
      <x:c r="C54" s="65" t="str">
        <x:f>IF(Atos!C54="","",Atos!C54)</x:f>
      </x:c>
      <x:c r="D54" s="66" t="str">
        <x:f>IF(C54="","",Atos!M54)</x:f>
      </x:c>
      <x:c r="E54" s="66" t="str">
        <x:f>IF(C54="","",SUM($D$7:D54))</x:f>
      </x:c>
      <x:c r="F54" s="66" t="str">
        <x:f>IF(C54="","",IF(AND(Parametros!$B$10&lt;&gt;"Sem alteração",Parametros!$B$12&lt;&gt;"",B54&gt;=Parametros!$B$12),Parametros!$E$8,Parametros!$B$9))</x:f>
      </x:c>
      <x:c r="G54" s="66" t="str">
        <x:f>IF(C54="","",F54-E54)</x:f>
      </x:c>
      <x:c r="H54" s="65" t="str">
        <x:f>IF(C54="","",IF(G54&lt;-Parametros!$B$13,"EXCEDIDO","Dentro do teto"))</x:f>
      </x:c>
      <x:c r="I54" s="65" t="str">
        <x:f>IF(AND(B54&lt;&gt;"",B53&lt;&gt;"",B54&lt;B53),"Data fora de ordem","")</x:f>
      </x:c>
    </x:row>
    <x:row r="55">
      <x:c r="A55" s="65" t="n">
        <x:f>Atos!A55</x:f>
        <x:v>49</x:v>
      </x:c>
      <x:c r="B55" s="79" t="str">
        <x:f>IF(Atos!B55="","",Atos!B55)</x:f>
      </x:c>
      <x:c r="C55" s="65" t="str">
        <x:f>IF(Atos!C55="","",Atos!C55)</x:f>
      </x:c>
      <x:c r="D55" s="66" t="str">
        <x:f>IF(C55="","",Atos!M55)</x:f>
      </x:c>
      <x:c r="E55" s="66" t="str">
        <x:f>IF(C55="","",SUM($D$7:D55))</x:f>
      </x:c>
      <x:c r="F55" s="66" t="str">
        <x:f>IF(C55="","",IF(AND(Parametros!$B$10&lt;&gt;"Sem alteração",Parametros!$B$12&lt;&gt;"",B55&gt;=Parametros!$B$12),Parametros!$E$8,Parametros!$B$9))</x:f>
      </x:c>
      <x:c r="G55" s="66" t="str">
        <x:f>IF(C55="","",F55-E55)</x:f>
      </x:c>
      <x:c r="H55" s="65" t="str">
        <x:f>IF(C55="","",IF(G55&lt;-Parametros!$B$13,"EXCEDIDO","Dentro do teto"))</x:f>
      </x:c>
      <x:c r="I55" s="65" t="str">
        <x:f>IF(AND(B55&lt;&gt;"",B54&lt;&gt;"",B55&lt;B54),"Data fora de ordem","")</x:f>
      </x:c>
    </x:row>
    <x:row r="56">
      <x:c r="A56" s="65" t="n">
        <x:f>Atos!A56</x:f>
        <x:v>50</x:v>
      </x:c>
      <x:c r="B56" s="79" t="str">
        <x:f>IF(Atos!B56="","",Atos!B56)</x:f>
      </x:c>
      <x:c r="C56" s="65" t="str">
        <x:f>IF(Atos!C56="","",Atos!C56)</x:f>
      </x:c>
      <x:c r="D56" s="66" t="str">
        <x:f>IF(C56="","",Atos!M56)</x:f>
      </x:c>
      <x:c r="E56" s="66" t="str">
        <x:f>IF(C56="","",SUM($D$7:D56))</x:f>
      </x:c>
      <x:c r="F56" s="66" t="str">
        <x:f>IF(C56="","",IF(AND(Parametros!$B$10&lt;&gt;"Sem alteração",Parametros!$B$12&lt;&gt;"",B56&gt;=Parametros!$B$12),Parametros!$E$8,Parametros!$B$9))</x:f>
      </x:c>
      <x:c r="G56" s="66" t="str">
        <x:f>IF(C56="","",F56-E56)</x:f>
      </x:c>
      <x:c r="H56" s="65" t="str">
        <x:f>IF(C56="","",IF(G56&lt;-Parametros!$B$13,"EXCEDIDO","Dentro do teto"))</x:f>
      </x:c>
      <x:c r="I56" s="65" t="str">
        <x:f>IF(AND(B56&lt;&gt;"",B55&lt;&gt;"",B56&lt;B55),"Data fora de ordem","")</x:f>
      </x:c>
    </x:row>
  </x:sheetData>
  <x:mergeCells>
    <x:mergeCell ref="A1:I2"/>
    <x:mergeCell ref="A3:I3"/>
  </x:mergeCells>
  <x:conditionalFormatting sqref="H7:H56">
    <x:cfRule type="expression" dxfId="4" priority="1">
      <x:formula>H7="EXCEDIDO"</x:formula>
    </x:cfRule>
  </x:conditionalFormatting>
  <x:conditionalFormatting sqref="I7:I56">
    <x:cfRule type="expression" dxfId="5" priority="2">
      <x:formula>I7&lt;&gt;""</x:formula>
    </x:cfRule>
  </x:conditionalFormatting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6" hidden="0" customWidth="1"/>
    <x:col min="8" max="8" width="38" hidden="0" customWidth="1"/>
    <x:col min="9" max="9" width="18" hidden="0" customWidth="1"/>
    <x:col min="10" max="10" width="18" hidden="0" customWidth="1"/>
  </x:cols>
  <x:sheetData>
    <x:row r="1" ht="36" customHeight="1">
      <x:c r="A1" s="5" t="str">
        <x:v>Conciliação documental e contábil</x:v>
      </x:c>
      <x:c r="B1" s="5" t="str">
        <x:v>Conciliação documental e contábil</x:v>
      </x:c>
      <x:c r="C1" s="5" t="str">
        <x:v>Conciliação documental e contábil</x:v>
      </x:c>
      <x:c r="D1" s="5" t="str">
        <x:v>Conciliação documental e contábil</x:v>
      </x:c>
      <x:c r="E1" s="5" t="str">
        <x:v>Conciliação documental e contábil</x:v>
      </x:c>
      <x:c r="F1" s="5" t="str">
        <x:v>Conciliação documental e contábil</x:v>
      </x:c>
      <x:c r="G1" s="5" t="str">
        <x:v>Conciliação documental e contábil</x:v>
      </x:c>
      <x:c r="H1" s="5" t="str">
        <x:v>Conciliação documental e contábil</x:v>
      </x:c>
      <x:c r="I1" s="5" t="str">
        <x:v>Conciliação documental e contábil</x:v>
      </x:c>
      <x:c r="J1" s="5" t="str">
        <x:v>Conciliação documental e contábil</x:v>
      </x:c>
    </x:row>
    <x:row r="2" ht="36" customHeight="1">
      <x:c r="A2" s="5" t="str">
        <x:v>Conciliação documental e contábil</x:v>
      </x:c>
      <x:c r="B2" s="5" t="str">
        <x:v>Conciliação documental e contábil</x:v>
      </x:c>
      <x:c r="C2" s="5" t="str">
        <x:v>Conciliação documental e contábil</x:v>
      </x:c>
      <x:c r="D2" s="5" t="str">
        <x:v>Conciliação documental e contábil</x:v>
      </x:c>
      <x:c r="E2" s="5" t="str">
        <x:v>Conciliação documental e contábil</x:v>
      </x:c>
      <x:c r="F2" s="5" t="str">
        <x:v>Conciliação documental e contábil</x:v>
      </x:c>
      <x:c r="G2" s="5" t="str">
        <x:v>Conciliação documental e contábil</x:v>
      </x:c>
      <x:c r="H2" s="5" t="str">
        <x:v>Conciliação documental e contábil</x:v>
      </x:c>
      <x:c r="I2" s="5" t="str">
        <x:v>Conciliação documental e contábil</x:v>
      </x:c>
      <x:c r="J2" s="5" t="str">
        <x:v>Conciliação documental e contábil</x:v>
      </x:c>
    </x:row>
    <x:row r="3" ht="30" customHeight="1">
      <x:c r="A3" s="9" t="str">
        <x:v>Confronte decreto, publicação, demonstrativo consolidado, SIGA/e-TCM e razão. Não conclua regularidade apenas pela coincidência do total anual.</x:v>
      </x:c>
      <x:c r="B3" s="9" t="str">
        <x:v>Confronte decreto, publicação, demonstrativo consolidado, SIGA/e-TCM e razão. Não conclua regularidade apenas pela coincidência do total anual.</x:v>
      </x:c>
      <x:c r="C3" s="9" t="str">
        <x:v>Confronte decreto, publicação, demonstrativo consolidado, SIGA/e-TCM e razão. Não conclua regularidade apenas pela coincidência do total anual.</x:v>
      </x:c>
      <x:c r="D3" s="9" t="str">
        <x:v>Confronte decreto, publicação, demonstrativo consolidado, SIGA/e-TCM e razão. Não conclua regularidade apenas pela coincidência do total anual.</x:v>
      </x:c>
      <x:c r="E3" s="9" t="str">
        <x:v>Confronte decreto, publicação, demonstrativo consolidado, SIGA/e-TCM e razão. Não conclua regularidade apenas pela coincidência do total anual.</x:v>
      </x:c>
      <x:c r="F3" s="9" t="str">
        <x:v>Confronte decreto, publicação, demonstrativo consolidado, SIGA/e-TCM e razão. Não conclua regularidade apenas pela coincidência do total anual.</x:v>
      </x:c>
      <x:c r="G3" s="9" t="str">
        <x:v>Confronte decreto, publicação, demonstrativo consolidado, SIGA/e-TCM e razão. Não conclua regularidade apenas pela coincidência do total anual.</x:v>
      </x:c>
      <x:c r="H3" s="9" t="str">
        <x:v>Confronte decreto, publicação, demonstrativo consolidado, SIGA/e-TCM e razão. Não conclua regularidade apenas pela coincidência do total anual.</x:v>
      </x:c>
      <x:c r="I3" s="9" t="str">
        <x:v>Confronte decreto, publicação, demonstrativo consolidado, SIGA/e-TCM e razão. Não conclua regularidade apenas pela coincidência do total anual.</x:v>
      </x:c>
      <x:c r="J3" s="9" t="str">
        <x:v>Confronte decreto, publicação, demonstrativo consolidado, SIGA/e-TCM e razão. Não conclua regularidade apenas pela coincidência do total anual.</x:v>
      </x:c>
    </x:row>
    <x:row r="4">
      <x:c r="A4" s="64"/>
      <x:c r="B4" s="64"/>
      <x:c r="C4" s="64"/>
      <x:c r="D4" s="64"/>
      <x:c r="E4" s="64"/>
      <x:c r="F4" s="64"/>
      <x:c r="G4" s="64"/>
      <x:c r="H4" s="64"/>
      <x:c r="I4" s="64"/>
      <x:c r="J4" s="64"/>
    </x:row>
    <x:row r="5">
      <x:c r="A5" s="64"/>
      <x:c r="B5" s="64"/>
      <x:c r="C5" s="64"/>
      <x:c r="D5" s="64"/>
      <x:c r="E5" s="64"/>
      <x:c r="F5" s="64"/>
      <x:c r="G5" s="64"/>
      <x:c r="H5" s="64"/>
      <x:c r="I5" s="64"/>
      <x:c r="J5" s="64"/>
    </x:row>
    <x:row r="6">
      <x:c r="A6" s="42" t="str">
        <x:v>ID</x:v>
      </x:c>
      <x:c r="B6" s="42" t="str">
        <x:v>Ato</x:v>
      </x:c>
      <x:c r="C6" s="42" t="str">
        <x:v>Bruto do decreto</x:v>
      </x:c>
      <x:c r="D6" s="42" t="str">
        <x:v>Anulação</x:v>
      </x:c>
      <x:c r="E6" s="42" t="str">
        <x:v>Contabilizado</x:v>
      </x:c>
      <x:c r="F6" s="42" t="str">
        <x:v>Diferença</x:v>
      </x:c>
      <x:c r="G6" s="42" t="str">
        <x:v>Publicação</x:v>
      </x:c>
      <x:c r="H6" s="42" t="str">
        <x:v>Arquivo / página</x:v>
      </x:c>
      <x:c r="I6" s="42" t="str">
        <x:v>Revisão do técnico</x:v>
      </x:c>
      <x:c r="J6" s="42" t="str">
        <x:v>Conclusão da linha</x:v>
      </x:c>
    </x:row>
    <x:row r="7">
      <x:c r="A7" s="65" t="n">
        <x:f>Atos!A7</x:f>
        <x:v>1</x:v>
      </x:c>
      <x:c r="B7" s="65" t="str">
        <x:f>IF(Atos!C7="","",Atos!C7)</x:f>
        <x:v>Decreto 101/2026</x:v>
      </x:c>
      <x:c r="C7" s="66" t="n">
        <x:f>IF(B7="","",Atos!G7)</x:f>
        <x:v>7000000</x:v>
      </x:c>
      <x:c r="D7" s="66" t="n">
        <x:f>IF(B7="","",Atos!H7)</x:f>
        <x:v>7000000</x:v>
      </x:c>
      <x:c r="E7" s="66" t="n">
        <x:f>IF(B7="","",Atos!I7)</x:f>
        <x:v>7000000</x:v>
      </x:c>
      <x:c r="F7" s="66" t="n">
        <x:f>IF(B7="","",Atos!N7)</x:f>
        <x:v>0</x:v>
      </x:c>
      <x:c r="G7" s="65" t="str">
        <x:f>IF(B7="","",Atos!J7)</x:f>
        <x:v>Sim</x:v>
      </x:c>
      <x:c r="H7" s="71"/>
      <x:c r="I7" s="71"/>
      <x:c r="J7" s="70" t="str">
        <x:f>IF(B7="","",IF(AND(ABS(F7)&lt;=Parametros!$B$13,G7="Sim",I7="Revisado"),"Conciliado","Pendente"))</x:f>
        <x:v>Pendente</x:v>
      </x:c>
    </x:row>
    <x:row r="8">
      <x:c r="A8" s="65" t="n">
        <x:f>Atos!A8</x:f>
        <x:v>2</x:v>
      </x:c>
      <x:c r="B8" s="65" t="str">
        <x:f>IF(Atos!C8="","",Atos!C8)</x:f>
        <x:v>Decreto 248/2026</x:v>
      </x:c>
      <x:c r="C8" s="66" t="n">
        <x:f>IF(B8="","",Atos!G8)</x:f>
        <x:v>8000000</x:v>
      </x:c>
      <x:c r="D8" s="66" t="n">
        <x:f>IF(B8="","",Atos!H8)</x:f>
        <x:v>8000000</x:v>
      </x:c>
      <x:c r="E8" s="66" t="n">
        <x:f>IF(B8="","",Atos!I8)</x:f>
        <x:v>8000000</x:v>
      </x:c>
      <x:c r="F8" s="66" t="n">
        <x:f>IF(B8="","",Atos!N8)</x:f>
        <x:v>0</x:v>
      </x:c>
      <x:c r="G8" s="65" t="str">
        <x:f>IF(B8="","",Atos!J8)</x:f>
        <x:v>Sim</x:v>
      </x:c>
      <x:c r="H8" s="71"/>
      <x:c r="I8" s="71"/>
      <x:c r="J8" s="70" t="str">
        <x:f>IF(B8="","",IF(AND(ABS(F8)&lt;=Parametros!$B$13,G8="Sim",I8="Revisado"),"Conciliado","Pendente"))</x:f>
        <x:v>Pendente</x:v>
      </x:c>
    </x:row>
    <x:row r="9">
      <x:c r="A9" s="65" t="n">
        <x:f>Atos!A9</x:f>
        <x:v>3</x:v>
      </x:c>
      <x:c r="B9" s="65" t="str">
        <x:f>IF(Atos!C9="","",Atos!C9)</x:f>
        <x:v>Decreto 411/2026</x:v>
      </x:c>
      <x:c r="C9" s="66" t="n">
        <x:f>IF(B9="","",Atos!G9)</x:f>
        <x:v>6500000</x:v>
      </x:c>
      <x:c r="D9" s="66" t="n">
        <x:f>IF(B9="","",Atos!H9)</x:f>
        <x:v>6500000</x:v>
      </x:c>
      <x:c r="E9" s="66" t="n">
        <x:f>IF(B9="","",Atos!I9)</x:f>
        <x:v>6500000</x:v>
      </x:c>
      <x:c r="F9" s="66" t="n">
        <x:f>IF(B9="","",Atos!N9)</x:f>
        <x:v>0</x:v>
      </x:c>
      <x:c r="G9" s="65" t="str">
        <x:f>IF(B9="","",Atos!J9)</x:f>
        <x:v>Sim</x:v>
      </x:c>
      <x:c r="H9" s="71"/>
      <x:c r="I9" s="71"/>
      <x:c r="J9" s="70" t="str">
        <x:f>IF(B9="","",IF(AND(ABS(F9)&lt;=Parametros!$B$13,G9="Sim",I9="Revisado"),"Conciliado","Pendente"))</x:f>
        <x:v>Pendente</x:v>
      </x:c>
    </x:row>
    <x:row r="10">
      <x:c r="A10" s="65" t="n">
        <x:f>Atos!A10</x:f>
        <x:v>4</x:v>
      </x:c>
      <x:c r="B10" s="65" t="str">
        <x:f>IF(Atos!C10="","",Atos!C10)</x:f>
      </x:c>
      <x:c r="C10" s="66" t="str">
        <x:f>IF(B10="","",Atos!G10)</x:f>
      </x:c>
      <x:c r="D10" s="66" t="str">
        <x:f>IF(B10="","",Atos!H10)</x:f>
      </x:c>
      <x:c r="E10" s="66" t="str">
        <x:f>IF(B10="","",Atos!I10)</x:f>
      </x:c>
      <x:c r="F10" s="66" t="str">
        <x:f>IF(B10="","",Atos!N10)</x:f>
      </x:c>
      <x:c r="G10" s="65" t="str">
        <x:f>IF(B10="","",Atos!J10)</x:f>
      </x:c>
      <x:c r="H10" s="71"/>
      <x:c r="I10" s="71"/>
      <x:c r="J10" s="70" t="str">
        <x:f>IF(B10="","",IF(AND(ABS(F10)&lt;=Parametros!$B$13,G10="Sim",I10="Revisado"),"Conciliado","Pendente"))</x:f>
      </x:c>
    </x:row>
    <x:row r="11">
      <x:c r="A11" s="65" t="n">
        <x:f>Atos!A11</x:f>
        <x:v>5</x:v>
      </x:c>
      <x:c r="B11" s="65" t="str">
        <x:f>IF(Atos!C11="","",Atos!C11)</x:f>
      </x:c>
      <x:c r="C11" s="66" t="str">
        <x:f>IF(B11="","",Atos!G11)</x:f>
      </x:c>
      <x:c r="D11" s="66" t="str">
        <x:f>IF(B11="","",Atos!H11)</x:f>
      </x:c>
      <x:c r="E11" s="66" t="str">
        <x:f>IF(B11="","",Atos!I11)</x:f>
      </x:c>
      <x:c r="F11" s="66" t="str">
        <x:f>IF(B11="","",Atos!N11)</x:f>
      </x:c>
      <x:c r="G11" s="65" t="str">
        <x:f>IF(B11="","",Atos!J11)</x:f>
      </x:c>
      <x:c r="H11" s="71"/>
      <x:c r="I11" s="71"/>
      <x:c r="J11" s="70" t="str">
        <x:f>IF(B11="","",IF(AND(ABS(F11)&lt;=Parametros!$B$13,G11="Sim",I11="Revisado"),"Conciliado","Pendente"))</x:f>
      </x:c>
    </x:row>
    <x:row r="12">
      <x:c r="A12" s="65" t="n">
        <x:f>Atos!A12</x:f>
        <x:v>6</x:v>
      </x:c>
      <x:c r="B12" s="65" t="str">
        <x:f>IF(Atos!C12="","",Atos!C12)</x:f>
      </x:c>
      <x:c r="C12" s="66" t="str">
        <x:f>IF(B12="","",Atos!G12)</x:f>
      </x:c>
      <x:c r="D12" s="66" t="str">
        <x:f>IF(B12="","",Atos!H12)</x:f>
      </x:c>
      <x:c r="E12" s="66" t="str">
        <x:f>IF(B12="","",Atos!I12)</x:f>
      </x:c>
      <x:c r="F12" s="66" t="str">
        <x:f>IF(B12="","",Atos!N12)</x:f>
      </x:c>
      <x:c r="G12" s="65" t="str">
        <x:f>IF(B12="","",Atos!J12)</x:f>
      </x:c>
      <x:c r="H12" s="71"/>
      <x:c r="I12" s="71"/>
      <x:c r="J12" s="70" t="str">
        <x:f>IF(B12="","",IF(AND(ABS(F12)&lt;=Parametros!$B$13,G12="Sim",I12="Revisado"),"Conciliado","Pendente"))</x:f>
      </x:c>
    </x:row>
    <x:row r="13">
      <x:c r="A13" s="65" t="n">
        <x:f>Atos!A13</x:f>
        <x:v>7</x:v>
      </x:c>
      <x:c r="B13" s="65" t="str">
        <x:f>IF(Atos!C13="","",Atos!C13)</x:f>
      </x:c>
      <x:c r="C13" s="66" t="str">
        <x:f>IF(B13="","",Atos!G13)</x:f>
      </x:c>
      <x:c r="D13" s="66" t="str">
        <x:f>IF(B13="","",Atos!H13)</x:f>
      </x:c>
      <x:c r="E13" s="66" t="str">
        <x:f>IF(B13="","",Atos!I13)</x:f>
      </x:c>
      <x:c r="F13" s="66" t="str">
        <x:f>IF(B13="","",Atos!N13)</x:f>
      </x:c>
      <x:c r="G13" s="65" t="str">
        <x:f>IF(B13="","",Atos!J13)</x:f>
      </x:c>
      <x:c r="H13" s="71"/>
      <x:c r="I13" s="71"/>
      <x:c r="J13" s="70" t="str">
        <x:f>IF(B13="","",IF(AND(ABS(F13)&lt;=Parametros!$B$13,G13="Sim",I13="Revisado"),"Conciliado","Pendente"))</x:f>
      </x:c>
    </x:row>
    <x:row r="14">
      <x:c r="A14" s="65" t="n">
        <x:f>Atos!A14</x:f>
        <x:v>8</x:v>
      </x:c>
      <x:c r="B14" s="65" t="str">
        <x:f>IF(Atos!C14="","",Atos!C14)</x:f>
      </x:c>
      <x:c r="C14" s="66" t="str">
        <x:f>IF(B14="","",Atos!G14)</x:f>
      </x:c>
      <x:c r="D14" s="66" t="str">
        <x:f>IF(B14="","",Atos!H14)</x:f>
      </x:c>
      <x:c r="E14" s="66" t="str">
        <x:f>IF(B14="","",Atos!I14)</x:f>
      </x:c>
      <x:c r="F14" s="66" t="str">
        <x:f>IF(B14="","",Atos!N14)</x:f>
      </x:c>
      <x:c r="G14" s="65" t="str">
        <x:f>IF(B14="","",Atos!J14)</x:f>
      </x:c>
      <x:c r="H14" s="71"/>
      <x:c r="I14" s="71"/>
      <x:c r="J14" s="70" t="str">
        <x:f>IF(B14="","",IF(AND(ABS(F14)&lt;=Parametros!$B$13,G14="Sim",I14="Revisado"),"Conciliado","Pendente"))</x:f>
      </x:c>
    </x:row>
    <x:row r="15">
      <x:c r="A15" s="65" t="n">
        <x:f>Atos!A15</x:f>
        <x:v>9</x:v>
      </x:c>
      <x:c r="B15" s="65" t="str">
        <x:f>IF(Atos!C15="","",Atos!C15)</x:f>
      </x:c>
      <x:c r="C15" s="66" t="str">
        <x:f>IF(B15="","",Atos!G15)</x:f>
      </x:c>
      <x:c r="D15" s="66" t="str">
        <x:f>IF(B15="","",Atos!H15)</x:f>
      </x:c>
      <x:c r="E15" s="66" t="str">
        <x:f>IF(B15="","",Atos!I15)</x:f>
      </x:c>
      <x:c r="F15" s="66" t="str">
        <x:f>IF(B15="","",Atos!N15)</x:f>
      </x:c>
      <x:c r="G15" s="65" t="str">
        <x:f>IF(B15="","",Atos!J15)</x:f>
      </x:c>
      <x:c r="H15" s="71"/>
      <x:c r="I15" s="71"/>
      <x:c r="J15" s="70" t="str">
        <x:f>IF(B15="","",IF(AND(ABS(F15)&lt;=Parametros!$B$13,G15="Sim",I15="Revisado"),"Conciliado","Pendente"))</x:f>
      </x:c>
    </x:row>
    <x:row r="16">
      <x:c r="A16" s="65" t="n">
        <x:f>Atos!A16</x:f>
        <x:v>10</x:v>
      </x:c>
      <x:c r="B16" s="65" t="str">
        <x:f>IF(Atos!C16="","",Atos!C16)</x:f>
      </x:c>
      <x:c r="C16" s="66" t="str">
        <x:f>IF(B16="","",Atos!G16)</x:f>
      </x:c>
      <x:c r="D16" s="66" t="str">
        <x:f>IF(B16="","",Atos!H16)</x:f>
      </x:c>
      <x:c r="E16" s="66" t="str">
        <x:f>IF(B16="","",Atos!I16)</x:f>
      </x:c>
      <x:c r="F16" s="66" t="str">
        <x:f>IF(B16="","",Atos!N16)</x:f>
      </x:c>
      <x:c r="G16" s="65" t="str">
        <x:f>IF(B16="","",Atos!J16)</x:f>
      </x:c>
      <x:c r="H16" s="71"/>
      <x:c r="I16" s="71"/>
      <x:c r="J16" s="70" t="str">
        <x:f>IF(B16="","",IF(AND(ABS(F16)&lt;=Parametros!$B$13,G16="Sim",I16="Revisado"),"Conciliado","Pendente"))</x:f>
      </x:c>
    </x:row>
    <x:row r="17">
      <x:c r="A17" s="65" t="n">
        <x:f>Atos!A17</x:f>
        <x:v>11</x:v>
      </x:c>
      <x:c r="B17" s="65" t="str">
        <x:f>IF(Atos!C17="","",Atos!C17)</x:f>
      </x:c>
      <x:c r="C17" s="66" t="str">
        <x:f>IF(B17="","",Atos!G17)</x:f>
      </x:c>
      <x:c r="D17" s="66" t="str">
        <x:f>IF(B17="","",Atos!H17)</x:f>
      </x:c>
      <x:c r="E17" s="66" t="str">
        <x:f>IF(B17="","",Atos!I17)</x:f>
      </x:c>
      <x:c r="F17" s="66" t="str">
        <x:f>IF(B17="","",Atos!N17)</x:f>
      </x:c>
      <x:c r="G17" s="65" t="str">
        <x:f>IF(B17="","",Atos!J17)</x:f>
      </x:c>
      <x:c r="H17" s="71"/>
      <x:c r="I17" s="71"/>
      <x:c r="J17" s="70" t="str">
        <x:f>IF(B17="","",IF(AND(ABS(F17)&lt;=Parametros!$B$13,G17="Sim",I17="Revisado"),"Conciliado","Pendente"))</x:f>
      </x:c>
    </x:row>
    <x:row r="18">
      <x:c r="A18" s="65" t="n">
        <x:f>Atos!A18</x:f>
        <x:v>12</x:v>
      </x:c>
      <x:c r="B18" s="65" t="str">
        <x:f>IF(Atos!C18="","",Atos!C18)</x:f>
      </x:c>
      <x:c r="C18" s="66" t="str">
        <x:f>IF(B18="","",Atos!G18)</x:f>
      </x:c>
      <x:c r="D18" s="66" t="str">
        <x:f>IF(B18="","",Atos!H18)</x:f>
      </x:c>
      <x:c r="E18" s="66" t="str">
        <x:f>IF(B18="","",Atos!I18)</x:f>
      </x:c>
      <x:c r="F18" s="66" t="str">
        <x:f>IF(B18="","",Atos!N18)</x:f>
      </x:c>
      <x:c r="G18" s="65" t="str">
        <x:f>IF(B18="","",Atos!J18)</x:f>
      </x:c>
      <x:c r="H18" s="71"/>
      <x:c r="I18" s="71"/>
      <x:c r="J18" s="70" t="str">
        <x:f>IF(B18="","",IF(AND(ABS(F18)&lt;=Parametros!$B$13,G18="Sim",I18="Revisado"),"Conciliado","Pendente"))</x:f>
      </x:c>
    </x:row>
    <x:row r="19">
      <x:c r="A19" s="65" t="n">
        <x:f>Atos!A19</x:f>
        <x:v>13</x:v>
      </x:c>
      <x:c r="B19" s="65" t="str">
        <x:f>IF(Atos!C19="","",Atos!C19)</x:f>
      </x:c>
      <x:c r="C19" s="66" t="str">
        <x:f>IF(B19="","",Atos!G19)</x:f>
      </x:c>
      <x:c r="D19" s="66" t="str">
        <x:f>IF(B19="","",Atos!H19)</x:f>
      </x:c>
      <x:c r="E19" s="66" t="str">
        <x:f>IF(B19="","",Atos!I19)</x:f>
      </x:c>
      <x:c r="F19" s="66" t="str">
        <x:f>IF(B19="","",Atos!N19)</x:f>
      </x:c>
      <x:c r="G19" s="65" t="str">
        <x:f>IF(B19="","",Atos!J19)</x:f>
      </x:c>
      <x:c r="H19" s="71"/>
      <x:c r="I19" s="71"/>
      <x:c r="J19" s="70" t="str">
        <x:f>IF(B19="","",IF(AND(ABS(F19)&lt;=Parametros!$B$13,G19="Sim",I19="Revisado"),"Conciliado","Pendente"))</x:f>
      </x:c>
    </x:row>
    <x:row r="20">
      <x:c r="A20" s="65" t="n">
        <x:f>Atos!A20</x:f>
        <x:v>14</x:v>
      </x:c>
      <x:c r="B20" s="65" t="str">
        <x:f>IF(Atos!C20="","",Atos!C20)</x:f>
      </x:c>
      <x:c r="C20" s="66" t="str">
        <x:f>IF(B20="","",Atos!G20)</x:f>
      </x:c>
      <x:c r="D20" s="66" t="str">
        <x:f>IF(B20="","",Atos!H20)</x:f>
      </x:c>
      <x:c r="E20" s="66" t="str">
        <x:f>IF(B20="","",Atos!I20)</x:f>
      </x:c>
      <x:c r="F20" s="66" t="str">
        <x:f>IF(B20="","",Atos!N20)</x:f>
      </x:c>
      <x:c r="G20" s="65" t="str">
        <x:f>IF(B20="","",Atos!J20)</x:f>
      </x:c>
      <x:c r="H20" s="71"/>
      <x:c r="I20" s="71"/>
      <x:c r="J20" s="70" t="str">
        <x:f>IF(B20="","",IF(AND(ABS(F20)&lt;=Parametros!$B$13,G20="Sim",I20="Revisado"),"Conciliado","Pendente"))</x:f>
      </x:c>
    </x:row>
    <x:row r="21">
      <x:c r="A21" s="65" t="n">
        <x:f>Atos!A21</x:f>
        <x:v>15</x:v>
      </x:c>
      <x:c r="B21" s="65" t="str">
        <x:f>IF(Atos!C21="","",Atos!C21)</x:f>
      </x:c>
      <x:c r="C21" s="66" t="str">
        <x:f>IF(B21="","",Atos!G21)</x:f>
      </x:c>
      <x:c r="D21" s="66" t="str">
        <x:f>IF(B21="","",Atos!H21)</x:f>
      </x:c>
      <x:c r="E21" s="66" t="str">
        <x:f>IF(B21="","",Atos!I21)</x:f>
      </x:c>
      <x:c r="F21" s="66" t="str">
        <x:f>IF(B21="","",Atos!N21)</x:f>
      </x:c>
      <x:c r="G21" s="65" t="str">
        <x:f>IF(B21="","",Atos!J21)</x:f>
      </x:c>
      <x:c r="H21" s="71"/>
      <x:c r="I21" s="71"/>
      <x:c r="J21" s="70" t="str">
        <x:f>IF(B21="","",IF(AND(ABS(F21)&lt;=Parametros!$B$13,G21="Sim",I21="Revisado"),"Conciliado","Pendente"))</x:f>
      </x:c>
    </x:row>
    <x:row r="22">
      <x:c r="A22" s="65" t="n">
        <x:f>Atos!A22</x:f>
        <x:v>16</x:v>
      </x:c>
      <x:c r="B22" s="65" t="str">
        <x:f>IF(Atos!C22="","",Atos!C22)</x:f>
      </x:c>
      <x:c r="C22" s="66" t="str">
        <x:f>IF(B22="","",Atos!G22)</x:f>
      </x:c>
      <x:c r="D22" s="66" t="str">
        <x:f>IF(B22="","",Atos!H22)</x:f>
      </x:c>
      <x:c r="E22" s="66" t="str">
        <x:f>IF(B22="","",Atos!I22)</x:f>
      </x:c>
      <x:c r="F22" s="66" t="str">
        <x:f>IF(B22="","",Atos!N22)</x:f>
      </x:c>
      <x:c r="G22" s="65" t="str">
        <x:f>IF(B22="","",Atos!J22)</x:f>
      </x:c>
      <x:c r="H22" s="71"/>
      <x:c r="I22" s="71"/>
      <x:c r="J22" s="70" t="str">
        <x:f>IF(B22="","",IF(AND(ABS(F22)&lt;=Parametros!$B$13,G22="Sim",I22="Revisado"),"Conciliado","Pendente"))</x:f>
      </x:c>
    </x:row>
    <x:row r="23">
      <x:c r="A23" s="65" t="n">
        <x:f>Atos!A23</x:f>
        <x:v>17</x:v>
      </x:c>
      <x:c r="B23" s="65" t="str">
        <x:f>IF(Atos!C23="","",Atos!C23)</x:f>
      </x:c>
      <x:c r="C23" s="66" t="str">
        <x:f>IF(B23="","",Atos!G23)</x:f>
      </x:c>
      <x:c r="D23" s="66" t="str">
        <x:f>IF(B23="","",Atos!H23)</x:f>
      </x:c>
      <x:c r="E23" s="66" t="str">
        <x:f>IF(B23="","",Atos!I23)</x:f>
      </x:c>
      <x:c r="F23" s="66" t="str">
        <x:f>IF(B23="","",Atos!N23)</x:f>
      </x:c>
      <x:c r="G23" s="65" t="str">
        <x:f>IF(B23="","",Atos!J23)</x:f>
      </x:c>
      <x:c r="H23" s="71"/>
      <x:c r="I23" s="71"/>
      <x:c r="J23" s="70" t="str">
        <x:f>IF(B23="","",IF(AND(ABS(F23)&lt;=Parametros!$B$13,G23="Sim",I23="Revisado"),"Conciliado","Pendente"))</x:f>
      </x:c>
    </x:row>
    <x:row r="24">
      <x:c r="A24" s="65" t="n">
        <x:f>Atos!A24</x:f>
        <x:v>18</x:v>
      </x:c>
      <x:c r="B24" s="65" t="str">
        <x:f>IF(Atos!C24="","",Atos!C24)</x:f>
      </x:c>
      <x:c r="C24" s="66" t="str">
        <x:f>IF(B24="","",Atos!G24)</x:f>
      </x:c>
      <x:c r="D24" s="66" t="str">
        <x:f>IF(B24="","",Atos!H24)</x:f>
      </x:c>
      <x:c r="E24" s="66" t="str">
        <x:f>IF(B24="","",Atos!I24)</x:f>
      </x:c>
      <x:c r="F24" s="66" t="str">
        <x:f>IF(B24="","",Atos!N24)</x:f>
      </x:c>
      <x:c r="G24" s="65" t="str">
        <x:f>IF(B24="","",Atos!J24)</x:f>
      </x:c>
      <x:c r="H24" s="71"/>
      <x:c r="I24" s="71"/>
      <x:c r="J24" s="70" t="str">
        <x:f>IF(B24="","",IF(AND(ABS(F24)&lt;=Parametros!$B$13,G24="Sim",I24="Revisado"),"Conciliado","Pendente"))</x:f>
      </x:c>
    </x:row>
    <x:row r="25">
      <x:c r="A25" s="65" t="n">
        <x:f>Atos!A25</x:f>
        <x:v>19</x:v>
      </x:c>
      <x:c r="B25" s="65" t="str">
        <x:f>IF(Atos!C25="","",Atos!C25)</x:f>
      </x:c>
      <x:c r="C25" s="66" t="str">
        <x:f>IF(B25="","",Atos!G25)</x:f>
      </x:c>
      <x:c r="D25" s="66" t="str">
        <x:f>IF(B25="","",Atos!H25)</x:f>
      </x:c>
      <x:c r="E25" s="66" t="str">
        <x:f>IF(B25="","",Atos!I25)</x:f>
      </x:c>
      <x:c r="F25" s="66" t="str">
        <x:f>IF(B25="","",Atos!N25)</x:f>
      </x:c>
      <x:c r="G25" s="65" t="str">
        <x:f>IF(B25="","",Atos!J25)</x:f>
      </x:c>
      <x:c r="H25" s="71"/>
      <x:c r="I25" s="71"/>
      <x:c r="J25" s="70" t="str">
        <x:f>IF(B25="","",IF(AND(ABS(F25)&lt;=Parametros!$B$13,G25="Sim",I25="Revisado"),"Conciliado","Pendente"))</x:f>
      </x:c>
    </x:row>
    <x:row r="26">
      <x:c r="A26" s="65" t="n">
        <x:f>Atos!A26</x:f>
        <x:v>20</x:v>
      </x:c>
      <x:c r="B26" s="65" t="str">
        <x:f>IF(Atos!C26="","",Atos!C26)</x:f>
      </x:c>
      <x:c r="C26" s="66" t="str">
        <x:f>IF(B26="","",Atos!G26)</x:f>
      </x:c>
      <x:c r="D26" s="66" t="str">
        <x:f>IF(B26="","",Atos!H26)</x:f>
      </x:c>
      <x:c r="E26" s="66" t="str">
        <x:f>IF(B26="","",Atos!I26)</x:f>
      </x:c>
      <x:c r="F26" s="66" t="str">
        <x:f>IF(B26="","",Atos!N26)</x:f>
      </x:c>
      <x:c r="G26" s="65" t="str">
        <x:f>IF(B26="","",Atos!J26)</x:f>
      </x:c>
      <x:c r="H26" s="71"/>
      <x:c r="I26" s="71"/>
      <x:c r="J26" s="70" t="str">
        <x:f>IF(B26="","",IF(AND(ABS(F26)&lt;=Parametros!$B$13,G26="Sim",I26="Revisado"),"Conciliado","Pendente"))</x:f>
      </x:c>
    </x:row>
    <x:row r="27">
      <x:c r="A27" s="65" t="n">
        <x:f>Atos!A27</x:f>
        <x:v>21</x:v>
      </x:c>
      <x:c r="B27" s="65" t="str">
        <x:f>IF(Atos!C27="","",Atos!C27)</x:f>
      </x:c>
      <x:c r="C27" s="66" t="str">
        <x:f>IF(B27="","",Atos!G27)</x:f>
      </x:c>
      <x:c r="D27" s="66" t="str">
        <x:f>IF(B27="","",Atos!H27)</x:f>
      </x:c>
      <x:c r="E27" s="66" t="str">
        <x:f>IF(B27="","",Atos!I27)</x:f>
      </x:c>
      <x:c r="F27" s="66" t="str">
        <x:f>IF(B27="","",Atos!N27)</x:f>
      </x:c>
      <x:c r="G27" s="65" t="str">
        <x:f>IF(B27="","",Atos!J27)</x:f>
      </x:c>
      <x:c r="H27" s="71"/>
      <x:c r="I27" s="71"/>
      <x:c r="J27" s="70" t="str">
        <x:f>IF(B27="","",IF(AND(ABS(F27)&lt;=Parametros!$B$13,G27="Sim",I27="Revisado"),"Conciliado","Pendente"))</x:f>
      </x:c>
    </x:row>
    <x:row r="28">
      <x:c r="A28" s="65" t="n">
        <x:f>Atos!A28</x:f>
        <x:v>22</x:v>
      </x:c>
      <x:c r="B28" s="65" t="str">
        <x:f>IF(Atos!C28="","",Atos!C28)</x:f>
      </x:c>
      <x:c r="C28" s="66" t="str">
        <x:f>IF(B28="","",Atos!G28)</x:f>
      </x:c>
      <x:c r="D28" s="66" t="str">
        <x:f>IF(B28="","",Atos!H28)</x:f>
      </x:c>
      <x:c r="E28" s="66" t="str">
        <x:f>IF(B28="","",Atos!I28)</x:f>
      </x:c>
      <x:c r="F28" s="66" t="str">
        <x:f>IF(B28="","",Atos!N28)</x:f>
      </x:c>
      <x:c r="G28" s="65" t="str">
        <x:f>IF(B28="","",Atos!J28)</x:f>
      </x:c>
      <x:c r="H28" s="71"/>
      <x:c r="I28" s="71"/>
      <x:c r="J28" s="70" t="str">
        <x:f>IF(B28="","",IF(AND(ABS(F28)&lt;=Parametros!$B$13,G28="Sim",I28="Revisado"),"Conciliado","Pendente"))</x:f>
      </x:c>
    </x:row>
    <x:row r="29">
      <x:c r="A29" s="65" t="n">
        <x:f>Atos!A29</x:f>
        <x:v>23</x:v>
      </x:c>
      <x:c r="B29" s="65" t="str">
        <x:f>IF(Atos!C29="","",Atos!C29)</x:f>
      </x:c>
      <x:c r="C29" s="66" t="str">
        <x:f>IF(B29="","",Atos!G29)</x:f>
      </x:c>
      <x:c r="D29" s="66" t="str">
        <x:f>IF(B29="","",Atos!H29)</x:f>
      </x:c>
      <x:c r="E29" s="66" t="str">
        <x:f>IF(B29="","",Atos!I29)</x:f>
      </x:c>
      <x:c r="F29" s="66" t="str">
        <x:f>IF(B29="","",Atos!N29)</x:f>
      </x:c>
      <x:c r="G29" s="65" t="str">
        <x:f>IF(B29="","",Atos!J29)</x:f>
      </x:c>
      <x:c r="H29" s="71"/>
      <x:c r="I29" s="71"/>
      <x:c r="J29" s="70" t="str">
        <x:f>IF(B29="","",IF(AND(ABS(F29)&lt;=Parametros!$B$13,G29="Sim",I29="Revisado"),"Conciliado","Pendente"))</x:f>
      </x:c>
    </x:row>
    <x:row r="30">
      <x:c r="A30" s="65" t="n">
        <x:f>Atos!A30</x:f>
        <x:v>24</x:v>
      </x:c>
      <x:c r="B30" s="65" t="str">
        <x:f>IF(Atos!C30="","",Atos!C30)</x:f>
      </x:c>
      <x:c r="C30" s="66" t="str">
        <x:f>IF(B30="","",Atos!G30)</x:f>
      </x:c>
      <x:c r="D30" s="66" t="str">
        <x:f>IF(B30="","",Atos!H30)</x:f>
      </x:c>
      <x:c r="E30" s="66" t="str">
        <x:f>IF(B30="","",Atos!I30)</x:f>
      </x:c>
      <x:c r="F30" s="66" t="str">
        <x:f>IF(B30="","",Atos!N30)</x:f>
      </x:c>
      <x:c r="G30" s="65" t="str">
        <x:f>IF(B30="","",Atos!J30)</x:f>
      </x:c>
      <x:c r="H30" s="71"/>
      <x:c r="I30" s="71"/>
      <x:c r="J30" s="70" t="str">
        <x:f>IF(B30="","",IF(AND(ABS(F30)&lt;=Parametros!$B$13,G30="Sim",I30="Revisado"),"Conciliado","Pendente"))</x:f>
      </x:c>
    </x:row>
    <x:row r="31">
      <x:c r="A31" s="65" t="n">
        <x:f>Atos!A31</x:f>
        <x:v>25</x:v>
      </x:c>
      <x:c r="B31" s="65" t="str">
        <x:f>IF(Atos!C31="","",Atos!C31)</x:f>
      </x:c>
      <x:c r="C31" s="66" t="str">
        <x:f>IF(B31="","",Atos!G31)</x:f>
      </x:c>
      <x:c r="D31" s="66" t="str">
        <x:f>IF(B31="","",Atos!H31)</x:f>
      </x:c>
      <x:c r="E31" s="66" t="str">
        <x:f>IF(B31="","",Atos!I31)</x:f>
      </x:c>
      <x:c r="F31" s="66" t="str">
        <x:f>IF(B31="","",Atos!N31)</x:f>
      </x:c>
      <x:c r="G31" s="65" t="str">
        <x:f>IF(B31="","",Atos!J31)</x:f>
      </x:c>
      <x:c r="H31" s="71"/>
      <x:c r="I31" s="71"/>
      <x:c r="J31" s="70" t="str">
        <x:f>IF(B31="","",IF(AND(ABS(F31)&lt;=Parametros!$B$13,G31="Sim",I31="Revisado"),"Conciliado","Pendente"))</x:f>
      </x:c>
    </x:row>
    <x:row r="32">
      <x:c r="A32" s="65" t="n">
        <x:f>Atos!A32</x:f>
        <x:v>26</x:v>
      </x:c>
      <x:c r="B32" s="65" t="str">
        <x:f>IF(Atos!C32="","",Atos!C32)</x:f>
      </x:c>
      <x:c r="C32" s="66" t="str">
        <x:f>IF(B32="","",Atos!G32)</x:f>
      </x:c>
      <x:c r="D32" s="66" t="str">
        <x:f>IF(B32="","",Atos!H32)</x:f>
      </x:c>
      <x:c r="E32" s="66" t="str">
        <x:f>IF(B32="","",Atos!I32)</x:f>
      </x:c>
      <x:c r="F32" s="66" t="str">
        <x:f>IF(B32="","",Atos!N32)</x:f>
      </x:c>
      <x:c r="G32" s="65" t="str">
        <x:f>IF(B32="","",Atos!J32)</x:f>
      </x:c>
      <x:c r="H32" s="71"/>
      <x:c r="I32" s="71"/>
      <x:c r="J32" s="70" t="str">
        <x:f>IF(B32="","",IF(AND(ABS(F32)&lt;=Parametros!$B$13,G32="Sim",I32="Revisado"),"Conciliado","Pendente"))</x:f>
      </x:c>
    </x:row>
    <x:row r="33">
      <x:c r="A33" s="65" t="n">
        <x:f>Atos!A33</x:f>
        <x:v>27</x:v>
      </x:c>
      <x:c r="B33" s="65" t="str">
        <x:f>IF(Atos!C33="","",Atos!C33)</x:f>
      </x:c>
      <x:c r="C33" s="66" t="str">
        <x:f>IF(B33="","",Atos!G33)</x:f>
      </x:c>
      <x:c r="D33" s="66" t="str">
        <x:f>IF(B33="","",Atos!H33)</x:f>
      </x:c>
      <x:c r="E33" s="66" t="str">
        <x:f>IF(B33="","",Atos!I33)</x:f>
      </x:c>
      <x:c r="F33" s="66" t="str">
        <x:f>IF(B33="","",Atos!N33)</x:f>
      </x:c>
      <x:c r="G33" s="65" t="str">
        <x:f>IF(B33="","",Atos!J33)</x:f>
      </x:c>
      <x:c r="H33" s="71"/>
      <x:c r="I33" s="71"/>
      <x:c r="J33" s="70" t="str">
        <x:f>IF(B33="","",IF(AND(ABS(F33)&lt;=Parametros!$B$13,G33="Sim",I33="Revisado"),"Conciliado","Pendente"))</x:f>
      </x:c>
    </x:row>
    <x:row r="34">
      <x:c r="A34" s="65" t="n">
        <x:f>Atos!A34</x:f>
        <x:v>28</x:v>
      </x:c>
      <x:c r="B34" s="65" t="str">
        <x:f>IF(Atos!C34="","",Atos!C34)</x:f>
      </x:c>
      <x:c r="C34" s="66" t="str">
        <x:f>IF(B34="","",Atos!G34)</x:f>
      </x:c>
      <x:c r="D34" s="66" t="str">
        <x:f>IF(B34="","",Atos!H34)</x:f>
      </x:c>
      <x:c r="E34" s="66" t="str">
        <x:f>IF(B34="","",Atos!I34)</x:f>
      </x:c>
      <x:c r="F34" s="66" t="str">
        <x:f>IF(B34="","",Atos!N34)</x:f>
      </x:c>
      <x:c r="G34" s="65" t="str">
        <x:f>IF(B34="","",Atos!J34)</x:f>
      </x:c>
      <x:c r="H34" s="71"/>
      <x:c r="I34" s="71"/>
      <x:c r="J34" s="70" t="str">
        <x:f>IF(B34="","",IF(AND(ABS(F34)&lt;=Parametros!$B$13,G34="Sim",I34="Revisado"),"Conciliado","Pendente"))</x:f>
      </x:c>
    </x:row>
    <x:row r="35">
      <x:c r="A35" s="65" t="n">
        <x:f>Atos!A35</x:f>
        <x:v>29</x:v>
      </x:c>
      <x:c r="B35" s="65" t="str">
        <x:f>IF(Atos!C35="","",Atos!C35)</x:f>
      </x:c>
      <x:c r="C35" s="66" t="str">
        <x:f>IF(B35="","",Atos!G35)</x:f>
      </x:c>
      <x:c r="D35" s="66" t="str">
        <x:f>IF(B35="","",Atos!H35)</x:f>
      </x:c>
      <x:c r="E35" s="66" t="str">
        <x:f>IF(B35="","",Atos!I35)</x:f>
      </x:c>
      <x:c r="F35" s="66" t="str">
        <x:f>IF(B35="","",Atos!N35)</x:f>
      </x:c>
      <x:c r="G35" s="65" t="str">
        <x:f>IF(B35="","",Atos!J35)</x:f>
      </x:c>
      <x:c r="H35" s="71"/>
      <x:c r="I35" s="71"/>
      <x:c r="J35" s="70" t="str">
        <x:f>IF(B35="","",IF(AND(ABS(F35)&lt;=Parametros!$B$13,G35="Sim",I35="Revisado"),"Conciliado","Pendente"))</x:f>
      </x:c>
    </x:row>
    <x:row r="36">
      <x:c r="A36" s="65" t="n">
        <x:f>Atos!A36</x:f>
        <x:v>30</x:v>
      </x:c>
      <x:c r="B36" s="65" t="str">
        <x:f>IF(Atos!C36="","",Atos!C36)</x:f>
      </x:c>
      <x:c r="C36" s="66" t="str">
        <x:f>IF(B36="","",Atos!G36)</x:f>
      </x:c>
      <x:c r="D36" s="66" t="str">
        <x:f>IF(B36="","",Atos!H36)</x:f>
      </x:c>
      <x:c r="E36" s="66" t="str">
        <x:f>IF(B36="","",Atos!I36)</x:f>
      </x:c>
      <x:c r="F36" s="66" t="str">
        <x:f>IF(B36="","",Atos!N36)</x:f>
      </x:c>
      <x:c r="G36" s="65" t="str">
        <x:f>IF(B36="","",Atos!J36)</x:f>
      </x:c>
      <x:c r="H36" s="71"/>
      <x:c r="I36" s="71"/>
      <x:c r="J36" s="70" t="str">
        <x:f>IF(B36="","",IF(AND(ABS(F36)&lt;=Parametros!$B$13,G36="Sim",I36="Revisado"),"Conciliado","Pendente"))</x:f>
      </x:c>
    </x:row>
    <x:row r="37">
      <x:c r="A37" s="65" t="n">
        <x:f>Atos!A37</x:f>
        <x:v>31</x:v>
      </x:c>
      <x:c r="B37" s="65" t="str">
        <x:f>IF(Atos!C37="","",Atos!C37)</x:f>
      </x:c>
      <x:c r="C37" s="66" t="str">
        <x:f>IF(B37="","",Atos!G37)</x:f>
      </x:c>
      <x:c r="D37" s="66" t="str">
        <x:f>IF(B37="","",Atos!H37)</x:f>
      </x:c>
      <x:c r="E37" s="66" t="str">
        <x:f>IF(B37="","",Atos!I37)</x:f>
      </x:c>
      <x:c r="F37" s="66" t="str">
        <x:f>IF(B37="","",Atos!N37)</x:f>
      </x:c>
      <x:c r="G37" s="65" t="str">
        <x:f>IF(B37="","",Atos!J37)</x:f>
      </x:c>
      <x:c r="H37" s="71"/>
      <x:c r="I37" s="71"/>
      <x:c r="J37" s="70" t="str">
        <x:f>IF(B37="","",IF(AND(ABS(F37)&lt;=Parametros!$B$13,G37="Sim",I37="Revisado"),"Conciliado","Pendente"))</x:f>
      </x:c>
    </x:row>
    <x:row r="38">
      <x:c r="A38" s="65" t="n">
        <x:f>Atos!A38</x:f>
        <x:v>32</x:v>
      </x:c>
      <x:c r="B38" s="65" t="str">
        <x:f>IF(Atos!C38="","",Atos!C38)</x:f>
      </x:c>
      <x:c r="C38" s="66" t="str">
        <x:f>IF(B38="","",Atos!G38)</x:f>
      </x:c>
      <x:c r="D38" s="66" t="str">
        <x:f>IF(B38="","",Atos!H38)</x:f>
      </x:c>
      <x:c r="E38" s="66" t="str">
        <x:f>IF(B38="","",Atos!I38)</x:f>
      </x:c>
      <x:c r="F38" s="66" t="str">
        <x:f>IF(B38="","",Atos!N38)</x:f>
      </x:c>
      <x:c r="G38" s="65" t="str">
        <x:f>IF(B38="","",Atos!J38)</x:f>
      </x:c>
      <x:c r="H38" s="71"/>
      <x:c r="I38" s="71"/>
      <x:c r="J38" s="70" t="str">
        <x:f>IF(B38="","",IF(AND(ABS(F38)&lt;=Parametros!$B$13,G38="Sim",I38="Revisado"),"Conciliado","Pendente"))</x:f>
      </x:c>
    </x:row>
    <x:row r="39">
      <x:c r="A39" s="65" t="n">
        <x:f>Atos!A39</x:f>
        <x:v>33</x:v>
      </x:c>
      <x:c r="B39" s="65" t="str">
        <x:f>IF(Atos!C39="","",Atos!C39)</x:f>
      </x:c>
      <x:c r="C39" s="66" t="str">
        <x:f>IF(B39="","",Atos!G39)</x:f>
      </x:c>
      <x:c r="D39" s="66" t="str">
        <x:f>IF(B39="","",Atos!H39)</x:f>
      </x:c>
      <x:c r="E39" s="66" t="str">
        <x:f>IF(B39="","",Atos!I39)</x:f>
      </x:c>
      <x:c r="F39" s="66" t="str">
        <x:f>IF(B39="","",Atos!N39)</x:f>
      </x:c>
      <x:c r="G39" s="65" t="str">
        <x:f>IF(B39="","",Atos!J39)</x:f>
      </x:c>
      <x:c r="H39" s="71"/>
      <x:c r="I39" s="71"/>
      <x:c r="J39" s="70" t="str">
        <x:f>IF(B39="","",IF(AND(ABS(F39)&lt;=Parametros!$B$13,G39="Sim",I39="Revisado"),"Conciliado","Pendente"))</x:f>
      </x:c>
    </x:row>
    <x:row r="40">
      <x:c r="A40" s="65" t="n">
        <x:f>Atos!A40</x:f>
        <x:v>34</x:v>
      </x:c>
      <x:c r="B40" s="65" t="str">
        <x:f>IF(Atos!C40="","",Atos!C40)</x:f>
      </x:c>
      <x:c r="C40" s="66" t="str">
        <x:f>IF(B40="","",Atos!G40)</x:f>
      </x:c>
      <x:c r="D40" s="66" t="str">
        <x:f>IF(B40="","",Atos!H40)</x:f>
      </x:c>
      <x:c r="E40" s="66" t="str">
        <x:f>IF(B40="","",Atos!I40)</x:f>
      </x:c>
      <x:c r="F40" s="66" t="str">
        <x:f>IF(B40="","",Atos!N40)</x:f>
      </x:c>
      <x:c r="G40" s="65" t="str">
        <x:f>IF(B40="","",Atos!J40)</x:f>
      </x:c>
      <x:c r="H40" s="71"/>
      <x:c r="I40" s="71"/>
      <x:c r="J40" s="70" t="str">
        <x:f>IF(B40="","",IF(AND(ABS(F40)&lt;=Parametros!$B$13,G40="Sim",I40="Revisado"),"Conciliado","Pendente"))</x:f>
      </x:c>
    </x:row>
    <x:row r="41">
      <x:c r="A41" s="65" t="n">
        <x:f>Atos!A41</x:f>
        <x:v>35</x:v>
      </x:c>
      <x:c r="B41" s="65" t="str">
        <x:f>IF(Atos!C41="","",Atos!C41)</x:f>
      </x:c>
      <x:c r="C41" s="66" t="str">
        <x:f>IF(B41="","",Atos!G41)</x:f>
      </x:c>
      <x:c r="D41" s="66" t="str">
        <x:f>IF(B41="","",Atos!H41)</x:f>
      </x:c>
      <x:c r="E41" s="66" t="str">
        <x:f>IF(B41="","",Atos!I41)</x:f>
      </x:c>
      <x:c r="F41" s="66" t="str">
        <x:f>IF(B41="","",Atos!N41)</x:f>
      </x:c>
      <x:c r="G41" s="65" t="str">
        <x:f>IF(B41="","",Atos!J41)</x:f>
      </x:c>
      <x:c r="H41" s="71"/>
      <x:c r="I41" s="71"/>
      <x:c r="J41" s="70" t="str">
        <x:f>IF(B41="","",IF(AND(ABS(F41)&lt;=Parametros!$B$13,G41="Sim",I41="Revisado"),"Conciliado","Pendente"))</x:f>
      </x:c>
    </x:row>
    <x:row r="42">
      <x:c r="A42" s="65" t="n">
        <x:f>Atos!A42</x:f>
        <x:v>36</x:v>
      </x:c>
      <x:c r="B42" s="65" t="str">
        <x:f>IF(Atos!C42="","",Atos!C42)</x:f>
      </x:c>
      <x:c r="C42" s="66" t="str">
        <x:f>IF(B42="","",Atos!G42)</x:f>
      </x:c>
      <x:c r="D42" s="66" t="str">
        <x:f>IF(B42="","",Atos!H42)</x:f>
      </x:c>
      <x:c r="E42" s="66" t="str">
        <x:f>IF(B42="","",Atos!I42)</x:f>
      </x:c>
      <x:c r="F42" s="66" t="str">
        <x:f>IF(B42="","",Atos!N42)</x:f>
      </x:c>
      <x:c r="G42" s="65" t="str">
        <x:f>IF(B42="","",Atos!J42)</x:f>
      </x:c>
      <x:c r="H42" s="71"/>
      <x:c r="I42" s="71"/>
      <x:c r="J42" s="70" t="str">
        <x:f>IF(B42="","",IF(AND(ABS(F42)&lt;=Parametros!$B$13,G42="Sim",I42="Revisado"),"Conciliado","Pendente"))</x:f>
      </x:c>
    </x:row>
    <x:row r="43">
      <x:c r="A43" s="65" t="n">
        <x:f>Atos!A43</x:f>
        <x:v>37</x:v>
      </x:c>
      <x:c r="B43" s="65" t="str">
        <x:f>IF(Atos!C43="","",Atos!C43)</x:f>
      </x:c>
      <x:c r="C43" s="66" t="str">
        <x:f>IF(B43="","",Atos!G43)</x:f>
      </x:c>
      <x:c r="D43" s="66" t="str">
        <x:f>IF(B43="","",Atos!H43)</x:f>
      </x:c>
      <x:c r="E43" s="66" t="str">
        <x:f>IF(B43="","",Atos!I43)</x:f>
      </x:c>
      <x:c r="F43" s="66" t="str">
        <x:f>IF(B43="","",Atos!N43)</x:f>
      </x:c>
      <x:c r="G43" s="65" t="str">
        <x:f>IF(B43="","",Atos!J43)</x:f>
      </x:c>
      <x:c r="H43" s="71"/>
      <x:c r="I43" s="71"/>
      <x:c r="J43" s="70" t="str">
        <x:f>IF(B43="","",IF(AND(ABS(F43)&lt;=Parametros!$B$13,G43="Sim",I43="Revisado"),"Conciliado","Pendente"))</x:f>
      </x:c>
    </x:row>
    <x:row r="44">
      <x:c r="A44" s="65" t="n">
        <x:f>Atos!A44</x:f>
        <x:v>38</x:v>
      </x:c>
      <x:c r="B44" s="65" t="str">
        <x:f>IF(Atos!C44="","",Atos!C44)</x:f>
      </x:c>
      <x:c r="C44" s="66" t="str">
        <x:f>IF(B44="","",Atos!G44)</x:f>
      </x:c>
      <x:c r="D44" s="66" t="str">
        <x:f>IF(B44="","",Atos!H44)</x:f>
      </x:c>
      <x:c r="E44" s="66" t="str">
        <x:f>IF(B44="","",Atos!I44)</x:f>
      </x:c>
      <x:c r="F44" s="66" t="str">
        <x:f>IF(B44="","",Atos!N44)</x:f>
      </x:c>
      <x:c r="G44" s="65" t="str">
        <x:f>IF(B44="","",Atos!J44)</x:f>
      </x:c>
      <x:c r="H44" s="71"/>
      <x:c r="I44" s="71"/>
      <x:c r="J44" s="70" t="str">
        <x:f>IF(B44="","",IF(AND(ABS(F44)&lt;=Parametros!$B$13,G44="Sim",I44="Revisado"),"Conciliado","Pendente"))</x:f>
      </x:c>
    </x:row>
    <x:row r="45">
      <x:c r="A45" s="65" t="n">
        <x:f>Atos!A45</x:f>
        <x:v>39</x:v>
      </x:c>
      <x:c r="B45" s="65" t="str">
        <x:f>IF(Atos!C45="","",Atos!C45)</x:f>
      </x:c>
      <x:c r="C45" s="66" t="str">
        <x:f>IF(B45="","",Atos!G45)</x:f>
      </x:c>
      <x:c r="D45" s="66" t="str">
        <x:f>IF(B45="","",Atos!H45)</x:f>
      </x:c>
      <x:c r="E45" s="66" t="str">
        <x:f>IF(B45="","",Atos!I45)</x:f>
      </x:c>
      <x:c r="F45" s="66" t="str">
        <x:f>IF(B45="","",Atos!N45)</x:f>
      </x:c>
      <x:c r="G45" s="65" t="str">
        <x:f>IF(B45="","",Atos!J45)</x:f>
      </x:c>
      <x:c r="H45" s="71"/>
      <x:c r="I45" s="71"/>
      <x:c r="J45" s="70" t="str">
        <x:f>IF(B45="","",IF(AND(ABS(F45)&lt;=Parametros!$B$13,G45="Sim",I45="Revisado"),"Conciliado","Pendente"))</x:f>
      </x:c>
    </x:row>
    <x:row r="46">
      <x:c r="A46" s="65" t="n">
        <x:f>Atos!A46</x:f>
        <x:v>40</x:v>
      </x:c>
      <x:c r="B46" s="65" t="str">
        <x:f>IF(Atos!C46="","",Atos!C46)</x:f>
      </x:c>
      <x:c r="C46" s="66" t="str">
        <x:f>IF(B46="","",Atos!G46)</x:f>
      </x:c>
      <x:c r="D46" s="66" t="str">
        <x:f>IF(B46="","",Atos!H46)</x:f>
      </x:c>
      <x:c r="E46" s="66" t="str">
        <x:f>IF(B46="","",Atos!I46)</x:f>
      </x:c>
      <x:c r="F46" s="66" t="str">
        <x:f>IF(B46="","",Atos!N46)</x:f>
      </x:c>
      <x:c r="G46" s="65" t="str">
        <x:f>IF(B46="","",Atos!J46)</x:f>
      </x:c>
      <x:c r="H46" s="71"/>
      <x:c r="I46" s="71"/>
      <x:c r="J46" s="70" t="str">
        <x:f>IF(B46="","",IF(AND(ABS(F46)&lt;=Parametros!$B$13,G46="Sim",I46="Revisado"),"Conciliado","Pendente"))</x:f>
      </x:c>
    </x:row>
    <x:row r="47">
      <x:c r="A47" s="65" t="n">
        <x:f>Atos!A47</x:f>
        <x:v>41</x:v>
      </x:c>
      <x:c r="B47" s="65" t="str">
        <x:f>IF(Atos!C47="","",Atos!C47)</x:f>
      </x:c>
      <x:c r="C47" s="66" t="str">
        <x:f>IF(B47="","",Atos!G47)</x:f>
      </x:c>
      <x:c r="D47" s="66" t="str">
        <x:f>IF(B47="","",Atos!H47)</x:f>
      </x:c>
      <x:c r="E47" s="66" t="str">
        <x:f>IF(B47="","",Atos!I47)</x:f>
      </x:c>
      <x:c r="F47" s="66" t="str">
        <x:f>IF(B47="","",Atos!N47)</x:f>
      </x:c>
      <x:c r="G47" s="65" t="str">
        <x:f>IF(B47="","",Atos!J47)</x:f>
      </x:c>
      <x:c r="H47" s="71"/>
      <x:c r="I47" s="71"/>
      <x:c r="J47" s="70" t="str">
        <x:f>IF(B47="","",IF(AND(ABS(F47)&lt;=Parametros!$B$13,G47="Sim",I47="Revisado"),"Conciliado","Pendente"))</x:f>
      </x:c>
    </x:row>
    <x:row r="48">
      <x:c r="A48" s="65" t="n">
        <x:f>Atos!A48</x:f>
        <x:v>42</x:v>
      </x:c>
      <x:c r="B48" s="65" t="str">
        <x:f>IF(Atos!C48="","",Atos!C48)</x:f>
      </x:c>
      <x:c r="C48" s="66" t="str">
        <x:f>IF(B48="","",Atos!G48)</x:f>
      </x:c>
      <x:c r="D48" s="66" t="str">
        <x:f>IF(B48="","",Atos!H48)</x:f>
      </x:c>
      <x:c r="E48" s="66" t="str">
        <x:f>IF(B48="","",Atos!I48)</x:f>
      </x:c>
      <x:c r="F48" s="66" t="str">
        <x:f>IF(B48="","",Atos!N48)</x:f>
      </x:c>
      <x:c r="G48" s="65" t="str">
        <x:f>IF(B48="","",Atos!J48)</x:f>
      </x:c>
      <x:c r="H48" s="71"/>
      <x:c r="I48" s="71"/>
      <x:c r="J48" s="70" t="str">
        <x:f>IF(B48="","",IF(AND(ABS(F48)&lt;=Parametros!$B$13,G48="Sim",I48="Revisado"),"Conciliado","Pendente"))</x:f>
      </x:c>
    </x:row>
    <x:row r="49">
      <x:c r="A49" s="65" t="n">
        <x:f>Atos!A49</x:f>
        <x:v>43</x:v>
      </x:c>
      <x:c r="B49" s="65" t="str">
        <x:f>IF(Atos!C49="","",Atos!C49)</x:f>
      </x:c>
      <x:c r="C49" s="66" t="str">
        <x:f>IF(B49="","",Atos!G49)</x:f>
      </x:c>
      <x:c r="D49" s="66" t="str">
        <x:f>IF(B49="","",Atos!H49)</x:f>
      </x:c>
      <x:c r="E49" s="66" t="str">
        <x:f>IF(B49="","",Atos!I49)</x:f>
      </x:c>
      <x:c r="F49" s="66" t="str">
        <x:f>IF(B49="","",Atos!N49)</x:f>
      </x:c>
      <x:c r="G49" s="65" t="str">
        <x:f>IF(B49="","",Atos!J49)</x:f>
      </x:c>
      <x:c r="H49" s="71"/>
      <x:c r="I49" s="71"/>
      <x:c r="J49" s="70" t="str">
        <x:f>IF(B49="","",IF(AND(ABS(F49)&lt;=Parametros!$B$13,G49="Sim",I49="Revisado"),"Conciliado","Pendente"))</x:f>
      </x:c>
    </x:row>
    <x:row r="50">
      <x:c r="A50" s="65" t="n">
        <x:f>Atos!A50</x:f>
        <x:v>44</x:v>
      </x:c>
      <x:c r="B50" s="65" t="str">
        <x:f>IF(Atos!C50="","",Atos!C50)</x:f>
      </x:c>
      <x:c r="C50" s="66" t="str">
        <x:f>IF(B50="","",Atos!G50)</x:f>
      </x:c>
      <x:c r="D50" s="66" t="str">
        <x:f>IF(B50="","",Atos!H50)</x:f>
      </x:c>
      <x:c r="E50" s="66" t="str">
        <x:f>IF(B50="","",Atos!I50)</x:f>
      </x:c>
      <x:c r="F50" s="66" t="str">
        <x:f>IF(B50="","",Atos!N50)</x:f>
      </x:c>
      <x:c r="G50" s="65" t="str">
        <x:f>IF(B50="","",Atos!J50)</x:f>
      </x:c>
      <x:c r="H50" s="71"/>
      <x:c r="I50" s="71"/>
      <x:c r="J50" s="70" t="str">
        <x:f>IF(B50="","",IF(AND(ABS(F50)&lt;=Parametros!$B$13,G50="Sim",I50="Revisado"),"Conciliado","Pendente"))</x:f>
      </x:c>
    </x:row>
    <x:row r="51">
      <x:c r="A51" s="65" t="n">
        <x:f>Atos!A51</x:f>
        <x:v>45</x:v>
      </x:c>
      <x:c r="B51" s="65" t="str">
        <x:f>IF(Atos!C51="","",Atos!C51)</x:f>
      </x:c>
      <x:c r="C51" s="66" t="str">
        <x:f>IF(B51="","",Atos!G51)</x:f>
      </x:c>
      <x:c r="D51" s="66" t="str">
        <x:f>IF(B51="","",Atos!H51)</x:f>
      </x:c>
      <x:c r="E51" s="66" t="str">
        <x:f>IF(B51="","",Atos!I51)</x:f>
      </x:c>
      <x:c r="F51" s="66" t="str">
        <x:f>IF(B51="","",Atos!N51)</x:f>
      </x:c>
      <x:c r="G51" s="65" t="str">
        <x:f>IF(B51="","",Atos!J51)</x:f>
      </x:c>
      <x:c r="H51" s="71"/>
      <x:c r="I51" s="71"/>
      <x:c r="J51" s="70" t="str">
        <x:f>IF(B51="","",IF(AND(ABS(F51)&lt;=Parametros!$B$13,G51="Sim",I51="Revisado"),"Conciliado","Pendente"))</x:f>
      </x:c>
    </x:row>
    <x:row r="52">
      <x:c r="A52" s="65" t="n">
        <x:f>Atos!A52</x:f>
        <x:v>46</x:v>
      </x:c>
      <x:c r="B52" s="65" t="str">
        <x:f>IF(Atos!C52="","",Atos!C52)</x:f>
      </x:c>
      <x:c r="C52" s="66" t="str">
        <x:f>IF(B52="","",Atos!G52)</x:f>
      </x:c>
      <x:c r="D52" s="66" t="str">
        <x:f>IF(B52="","",Atos!H52)</x:f>
      </x:c>
      <x:c r="E52" s="66" t="str">
        <x:f>IF(B52="","",Atos!I52)</x:f>
      </x:c>
      <x:c r="F52" s="66" t="str">
        <x:f>IF(B52="","",Atos!N52)</x:f>
      </x:c>
      <x:c r="G52" s="65" t="str">
        <x:f>IF(B52="","",Atos!J52)</x:f>
      </x:c>
      <x:c r="H52" s="71"/>
      <x:c r="I52" s="71"/>
      <x:c r="J52" s="70" t="str">
        <x:f>IF(B52="","",IF(AND(ABS(F52)&lt;=Parametros!$B$13,G52="Sim",I52="Revisado"),"Conciliado","Pendente"))</x:f>
      </x:c>
    </x:row>
    <x:row r="53">
      <x:c r="A53" s="65" t="n">
        <x:f>Atos!A53</x:f>
        <x:v>47</x:v>
      </x:c>
      <x:c r="B53" s="65" t="str">
        <x:f>IF(Atos!C53="","",Atos!C53)</x:f>
      </x:c>
      <x:c r="C53" s="66" t="str">
        <x:f>IF(B53="","",Atos!G53)</x:f>
      </x:c>
      <x:c r="D53" s="66" t="str">
        <x:f>IF(B53="","",Atos!H53)</x:f>
      </x:c>
      <x:c r="E53" s="66" t="str">
        <x:f>IF(B53="","",Atos!I53)</x:f>
      </x:c>
      <x:c r="F53" s="66" t="str">
        <x:f>IF(B53="","",Atos!N53)</x:f>
      </x:c>
      <x:c r="G53" s="65" t="str">
        <x:f>IF(B53="","",Atos!J53)</x:f>
      </x:c>
      <x:c r="H53" s="71"/>
      <x:c r="I53" s="71"/>
      <x:c r="J53" s="70" t="str">
        <x:f>IF(B53="","",IF(AND(ABS(F53)&lt;=Parametros!$B$13,G53="Sim",I53="Revisado"),"Conciliado","Pendente"))</x:f>
      </x:c>
    </x:row>
    <x:row r="54">
      <x:c r="A54" s="65" t="n">
        <x:f>Atos!A54</x:f>
        <x:v>48</x:v>
      </x:c>
      <x:c r="B54" s="65" t="str">
        <x:f>IF(Atos!C54="","",Atos!C54)</x:f>
      </x:c>
      <x:c r="C54" s="66" t="str">
        <x:f>IF(B54="","",Atos!G54)</x:f>
      </x:c>
      <x:c r="D54" s="66" t="str">
        <x:f>IF(B54="","",Atos!H54)</x:f>
      </x:c>
      <x:c r="E54" s="66" t="str">
        <x:f>IF(B54="","",Atos!I54)</x:f>
      </x:c>
      <x:c r="F54" s="66" t="str">
        <x:f>IF(B54="","",Atos!N54)</x:f>
      </x:c>
      <x:c r="G54" s="65" t="str">
        <x:f>IF(B54="","",Atos!J54)</x:f>
      </x:c>
      <x:c r="H54" s="71"/>
      <x:c r="I54" s="71"/>
      <x:c r="J54" s="70" t="str">
        <x:f>IF(B54="","",IF(AND(ABS(F54)&lt;=Parametros!$B$13,G54="Sim",I54="Revisado"),"Conciliado","Pendente"))</x:f>
      </x:c>
    </x:row>
    <x:row r="55">
      <x:c r="A55" s="65" t="n">
        <x:f>Atos!A55</x:f>
        <x:v>49</x:v>
      </x:c>
      <x:c r="B55" s="65" t="str">
        <x:f>IF(Atos!C55="","",Atos!C55)</x:f>
      </x:c>
      <x:c r="C55" s="66" t="str">
        <x:f>IF(B55="","",Atos!G55)</x:f>
      </x:c>
      <x:c r="D55" s="66" t="str">
        <x:f>IF(B55="","",Atos!H55)</x:f>
      </x:c>
      <x:c r="E55" s="66" t="str">
        <x:f>IF(B55="","",Atos!I55)</x:f>
      </x:c>
      <x:c r="F55" s="66" t="str">
        <x:f>IF(B55="","",Atos!N55)</x:f>
      </x:c>
      <x:c r="G55" s="65" t="str">
        <x:f>IF(B55="","",Atos!J55)</x:f>
      </x:c>
      <x:c r="H55" s="71"/>
      <x:c r="I55" s="71"/>
      <x:c r="J55" s="70" t="str">
        <x:f>IF(B55="","",IF(AND(ABS(F55)&lt;=Parametros!$B$13,G55="Sim",I55="Revisado"),"Conciliado","Pendente"))</x:f>
      </x:c>
    </x:row>
    <x:row r="56">
      <x:c r="A56" s="65" t="n">
        <x:f>Atos!A56</x:f>
        <x:v>50</x:v>
      </x:c>
      <x:c r="B56" s="65" t="str">
        <x:f>IF(Atos!C56="","",Atos!C56)</x:f>
      </x:c>
      <x:c r="C56" s="66" t="str">
        <x:f>IF(B56="","",Atos!G56)</x:f>
      </x:c>
      <x:c r="D56" s="66" t="str">
        <x:f>IF(B56="","",Atos!H56)</x:f>
      </x:c>
      <x:c r="E56" s="66" t="str">
        <x:f>IF(B56="","",Atos!I56)</x:f>
      </x:c>
      <x:c r="F56" s="66" t="str">
        <x:f>IF(B56="","",Atos!N56)</x:f>
      </x:c>
      <x:c r="G56" s="65" t="str">
        <x:f>IF(B56="","",Atos!J56)</x:f>
      </x:c>
      <x:c r="H56" s="71"/>
      <x:c r="I56" s="71"/>
      <x:c r="J56" s="70" t="str">
        <x:f>IF(B56="","",IF(AND(ABS(F56)&lt;=Parametros!$B$13,G56="Sim",I56="Revisado"),"Conciliado","Pendente"))</x:f>
      </x:c>
    </x:row>
  </x:sheetData>
  <x:mergeCells>
    <x:mergeCell ref="A1:J2"/>
    <x:mergeCell ref="A3:J3"/>
  </x:mergeCells>
  <x:conditionalFormatting sqref="J7:J56">
    <x:cfRule type="expression" dxfId="7" priority="1">
      <x:formula>J7="Pendente"</x:formula>
    </x:cfRule>
  </x:conditionalFormatting>
  <x:dataValidations count="1">
    <x:dataValidation type="list" sqref="I7:I56">
      <x:formula1>"Pendente,Revisado,Não aplicável"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23" hidden="0" customWidth="1"/>
    <x:col min="3" max="3" width="43" hidden="0" customWidth="1"/>
    <x:col min="4" max="4" width="38" hidden="0" customWidth="1"/>
    <x:col min="5" max="5" width="32" hidden="0" customWidth="1"/>
    <x:col min="6" max="6" width="62" hidden="0" customWidth="1"/>
    <x:col min="7" max="7" width="34" hidden="0" customWidth="1"/>
  </x:cols>
  <x:sheetData>
    <x:row r="1" ht="36" customHeight="1">
      <x:c r="A1" s="5" t="str">
        <x:v>Cases públicos e necessidades recorrentes — TCM-BA</x:v>
      </x:c>
      <x:c r="B1" s="5" t="str">
        <x:v>Cases públicos e necessidades recorrentes — TCM-BA</x:v>
      </x:c>
      <x:c r="C1" s="5" t="str">
        <x:v>Cases públicos e necessidades recorrentes — TCM-BA</x:v>
      </x:c>
      <x:c r="D1" s="5" t="str">
        <x:v>Cases públicos e necessidades recorrentes — TCM-BA</x:v>
      </x:c>
      <x:c r="E1" s="5" t="str">
        <x:v>Cases públicos e necessidades recorrentes — TCM-BA</x:v>
      </x:c>
      <x:c r="F1" s="5" t="str">
        <x:v>Cases públicos e necessidades recorrentes — TCM-BA</x:v>
      </x:c>
      <x:c r="G1" s="5" t="str">
        <x:v>Cases públicos e necessidades recorrentes — TCM-BA</x:v>
      </x:c>
    </x:row>
    <x:row r="2" ht="36" customHeight="1">
      <x:c r="A2" s="5" t="str">
        <x:v>Cases públicos e necessidades recorrentes — TCM-BA</x:v>
      </x:c>
      <x:c r="B2" s="5" t="str">
        <x:v>Cases públicos e necessidades recorrentes — TCM-BA</x:v>
      </x:c>
      <x:c r="C2" s="5" t="str">
        <x:v>Cases públicos e necessidades recorrentes — TCM-BA</x:v>
      </x:c>
      <x:c r="D2" s="5" t="str">
        <x:v>Cases públicos e necessidades recorrentes — TCM-BA</x:v>
      </x:c>
      <x:c r="E2" s="5" t="str">
        <x:v>Cases públicos e necessidades recorrentes — TCM-BA</x:v>
      </x:c>
      <x:c r="F2" s="5" t="str">
        <x:v>Cases públicos e necessidades recorrentes — TCM-BA</x:v>
      </x:c>
      <x:c r="G2" s="5" t="str">
        <x:v>Cases públicos e necessidades recorrentes — TCM-BA</x:v>
      </x:c>
    </x:row>
    <x:row r="3" ht="30" customHeight="1">
      <x:c r="A3" s="9" t="str">
        <x:v>Matriz baseada em decisões, pareceres, votos e notícia oficial publicamente acessíveis. Não pressupõe acesso a notificações individualizadas.</x:v>
      </x:c>
      <x:c r="B3" s="9" t="str">
        <x:v>Matriz baseada em decisões, pareceres, votos e notícia oficial publicamente acessíveis. Não pressupõe acesso a notificações individualizadas.</x:v>
      </x:c>
      <x:c r="C3" s="9" t="str">
        <x:v>Matriz baseada em decisões, pareceres, votos e notícia oficial publicamente acessíveis. Não pressupõe acesso a notificações individualizadas.</x:v>
      </x:c>
      <x:c r="D3" s="9" t="str">
        <x:v>Matriz baseada em decisões, pareceres, votos e notícia oficial publicamente acessíveis. Não pressupõe acesso a notificações individualizadas.</x:v>
      </x:c>
      <x:c r="E3" s="9" t="str">
        <x:v>Matriz baseada em decisões, pareceres, votos e notícia oficial publicamente acessíveis. Não pressupõe acesso a notificações individualizadas.</x:v>
      </x:c>
      <x:c r="F3" s="9" t="str">
        <x:v>Matriz baseada em decisões, pareceres, votos e notícia oficial publicamente acessíveis. Não pressupõe acesso a notificações individualizadas.</x:v>
      </x:c>
      <x:c r="G3" s="9" t="str">
        <x:v>Matriz baseada em decisões, pareceres, votos e notícia oficial publicamente acessíveis. Não pressupõe acesso a notificações individualizadas.</x:v>
      </x:c>
    </x:row>
    <x:row r="4">
      <x:c r="A4" s="64"/>
      <x:c r="B4" s="64"/>
      <x:c r="C4" s="64"/>
      <x:c r="D4" s="64"/>
      <x:c r="E4" s="64"/>
      <x:c r="F4" s="64"/>
      <x:c r="G4" s="64"/>
    </x:row>
    <x:row r="5">
      <x:c r="A5" s="64"/>
      <x:c r="B5" s="64"/>
      <x:c r="C5" s="64"/>
      <x:c r="D5" s="64"/>
      <x:c r="E5" s="64"/>
      <x:c r="F5" s="64"/>
      <x:c r="G5" s="64"/>
    </x:row>
    <x:row r="6">
      <x:c r="A6" s="42" t="str">
        <x:v>Necessidade</x:v>
      </x:c>
      <x:c r="B6" s="42" t="str">
        <x:v>Ente / processo</x:v>
      </x:c>
      <x:c r="C6" s="42" t="str">
        <x:v>Padrão público</x:v>
      </x:c>
      <x:c r="D6" s="42" t="str">
        <x:v>Teste do CEAT</x:v>
      </x:c>
      <x:c r="E6" s="42" t="str">
        <x:v>Documento esperado</x:v>
      </x:c>
      <x:c r="F6" s="42" t="str">
        <x:v>Fonte oficial</x:v>
      </x:c>
      <x:c r="G6" s="42" t="str">
        <x:v>Limitação</x:v>
      </x:c>
    </x:row>
    <x:row r="7" ht="78" customHeight="1">
      <x:c r="A7" s="69" t="str">
        <x:v>Excesso do limite</x:v>
      </x:c>
      <x:c r="B7" s="69" t="str">
        <x:v>Barra do Mendes · 2024</x:v>
      </x:c>
      <x:c r="C7" s="69" t="str">
        <x:v>Notícia de 05/05/2026 registra abertura por anulação acima do limite da LOA.</x:v>
      </x:c>
      <x:c r="D7" s="69" t="str">
        <x:v>Recalcular teto, acumulado, primeiro excesso e atos posteriores.</x:v>
      </x:c>
      <x:c r="E7" s="69" t="str">
        <x:v>LOA, decretos, publicação e demonstrativo.</x:v>
      </x:c>
      <x:c r="F7" s="69" t="str">
        <x:v>https://www.tcm.ba.gov.br/conselheiros-recomendam-rejeicao-das-contas-de-barra-do-mendes-e-taperoa/</x:v>
      </x:c>
      <x:c r="G7" s="69" t="str">
        <x:v>A notícia resume o julgamento; conferir processo e documentos do caso concreto.</x:v>
      </x:c>
    </x:row>
    <x:row r="8" ht="78" customHeight="1">
      <x:c r="A8" s="69" t="str">
        <x:v>Ausência de autorização</x:v>
      </x:c>
      <x:c r="B8" s="69" t="str">
        <x:v>Umburanas · 07325e17</x:v>
      </x:c>
      <x:c r="C8" s="69" t="str">
        <x:v>Créditos suplementares sem autorização após supressão da permissão no texto aprovado.</x:v>
      </x:c>
      <x:c r="D8" s="69" t="str">
        <x:v>Conferir texto final sancionado e publicado.</x:v>
      </x:c>
      <x:c r="E8" s="69" t="str">
        <x:v>Autógrafo, LOA publicada e decretos.</x:v>
      </x:c>
      <x:c r="F8" s="69" t="str">
        <x:v>https://www.tcm.ba.gov.br/sistemas/textos/2017/siaju/07325e17.odt.pdf</x:v>
      </x:c>
      <x:c r="G8" s="69" t="str">
        <x:v>Aplicação depende da lei efetivamente vigente.</x:v>
      </x:c>
    </x:row>
    <x:row r="9" ht="78" customHeight="1">
      <x:c r="A9" s="69" t="str">
        <x:v>Lei posterior e publicidade</x:v>
      </x:c>
      <x:c r="B9" s="69" t="str">
        <x:v>Itajuípe · 12006e22</x:v>
      </x:c>
      <x:c r="C9" s="69" t="str">
        <x:v>LOA de 5%, leis posteriores, fontes conciliadas e publicação intempestiva de decretos.</x:v>
      </x:c>
      <x:c r="D9" s="69" t="str">
        <x:v>Aplicar vigência prospectiva e testar publicação separadamente.</x:v>
      </x:c>
      <x:c r="E9" s="69" t="str">
        <x:v>Leis, Diário Oficial e razão.</x:v>
      </x:c>
      <x:c r="F9" s="69" t="str">
        <x:v>https://www.tcm.ba.gov.br/sistemas/textos/2022/delib/12006e22.odt.pdf</x:v>
      </x:c>
      <x:c r="G9" s="69" t="str">
        <x:v>Não presumir retroatividade.</x:v>
      </x:c>
    </x:row>
    <x:row r="10" ht="78" customHeight="1">
      <x:c r="A10" s="69" t="str">
        <x:v>Classificação jurídica</x:v>
      </x:c>
      <x:c r="B10" s="69" t="str">
        <x:v>Itaquara · 02916-17</x:v>
      </x:c>
      <x:c r="C10" s="69" t="str">
        <x:v>Distinção entre crédito adicional e transposição, remanejamento ou transferência.</x:v>
      </x:c>
      <x:c r="D10" s="69" t="str">
        <x:v>Ler a substância do ato e exigir lei específica quando cabível.</x:v>
      </x:c>
      <x:c r="E10" s="69" t="str">
        <x:v>Lei específica, decreto e QDD.</x:v>
      </x:c>
      <x:c r="F10" s="69" t="str">
        <x:v>https://www.tcm.ba.gov.br/sistemas/textos/juris/02916-17.odt.pdf</x:v>
      </x:c>
      <x:c r="G10" s="69" t="str">
        <x:v>Nomenclatura do ato não é conclusiva.</x:v>
      </x:c>
    </x:row>
    <x:row r="11" ht="78" customHeight="1">
      <x:c r="A11" s="69" t="str">
        <x:v>Controle positivo</x:v>
      </x:c>
      <x:c r="B11" s="69" t="str">
        <x:v>Souto Soares · 09809e25</x:v>
      </x:c>
      <x:c r="C11" s="69" t="str">
        <x:v>Anulação e excesso segregados e confrontados com demonstrativo; anulação dentro do teto informado.</x:v>
      </x:c>
      <x:c r="D11" s="69" t="str">
        <x:v>Documentar também a conformidade e a conciliação.</x:v>
      </x:c>
      <x:c r="E11" s="69" t="str">
        <x:v>Demonstrativo consolidado e razão.</x:v>
      </x:c>
      <x:c r="F11" s="69" t="str">
        <x:v>https://www.tcm.ba.gov.br/sistemas/textos/2025/voto/09809e25.odt.pdf</x:v>
      </x:c>
      <x:c r="G11" s="69" t="str">
        <x:v>Limite alto exige leitura crítica da autorização.</x:v>
      </x:c>
    </x:row>
    <x:row r="12" ht="78" customHeight="1">
      <x:c r="A12" s="69" t="str">
        <x:v>QDD e exceções</x:v>
      </x:c>
      <x:c r="B12" s="69" t="str">
        <x:v>Itajuípe / Souto Soares</x:v>
      </x:c>
      <x:c r="C12" s="69" t="str">
        <x:v>Alterações de QDD apresentadas em subtotal separado.</x:v>
      </x:c>
      <x:c r="D12" s="69" t="str">
        <x:v>Não incluir ou excluir automaticamente; verificar lei local.</x:v>
      </x:c>
      <x:c r="E12" s="69" t="str">
        <x:v>LOA, norma local e conteúdo do ato.</x:v>
      </x:c>
      <x:c r="F12" s="69" t="str">
        <x:v>https://www.tcm.ba.gov.br/consulta/jurisprudencia/consulta-ementario-juridico/</x:v>
      </x:c>
      <x:c r="G12" s="69" t="str">
        <x:v>Tratamento depende da substância e da norma local.</x:v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0F766E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8" hidden="0" customWidth="1"/>
    <x:col min="2" max="2" width="45" hidden="0" customWidth="1"/>
    <x:col min="3" max="3" width="5" hidden="0" customWidth="1"/>
    <x:col min="4" max="4" width="23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</x:cols>
  <x:sheetData>
    <x:row r="1" ht="36" customHeight="1">
      <x:c r="A1" s="5" t="str">
        <x:v>Modelo de análise e proposta de resposta</x:v>
      </x:c>
      <x:c r="B1" s="5" t="str">
        <x:v>Modelo de análise e proposta de resposta</x:v>
      </x:c>
      <x:c r="C1" s="5" t="str">
        <x:v>Modelo de análise e proposta de resposta</x:v>
      </x:c>
      <x:c r="D1" s="5" t="str">
        <x:v>Modelo de análise e proposta de resposta</x:v>
      </x:c>
      <x:c r="E1" s="5" t="str">
        <x:v>Modelo de análise e proposta de resposta</x:v>
      </x:c>
      <x:c r="F1" s="5" t="str">
        <x:v>Modelo de análise e proposta de resposta</x:v>
      </x:c>
      <x:c r="G1" s="5" t="str">
        <x:v>Modelo de análise e proposta de resposta</x:v>
      </x:c>
      <x:c r="H1" s="5" t="str">
        <x:v>Modelo de análise e proposta de resposta</x:v>
      </x:c>
    </x:row>
    <x:row r="2" ht="36" customHeight="1">
      <x:c r="A2" s="5" t="str">
        <x:v>Modelo de análise e proposta de resposta</x:v>
      </x:c>
      <x:c r="B2" s="5" t="str">
        <x:v>Modelo de análise e proposta de resposta</x:v>
      </x:c>
      <x:c r="C2" s="5" t="str">
        <x:v>Modelo de análise e proposta de resposta</x:v>
      </x:c>
      <x:c r="D2" s="5" t="str">
        <x:v>Modelo de análise e proposta de resposta</x:v>
      </x:c>
      <x:c r="E2" s="5" t="str">
        <x:v>Modelo de análise e proposta de resposta</x:v>
      </x:c>
      <x:c r="F2" s="5" t="str">
        <x:v>Modelo de análise e proposta de resposta</x:v>
      </x:c>
      <x:c r="G2" s="5" t="str">
        <x:v>Modelo de análise e proposta de resposta</x:v>
      </x:c>
      <x:c r="H2" s="5" t="str">
        <x:v>Modelo de análise e proposta de resposta</x:v>
      </x:c>
    </x:row>
    <x:row r="3" ht="30" customHeight="1">
      <x:c r="A3" s="9" t="str">
        <x:v>Classifique espécies e recursos nas abas próprias; edite os campos amarelos somente após validar documentos e cálculos.</x:v>
      </x:c>
      <x:c r="B3" s="9" t="str">
        <x:v>Classifique espécies e recursos nas abas próprias; edite os campos amarelos somente após validar documentos e cálculos.</x:v>
      </x:c>
      <x:c r="C3" s="9" t="str">
        <x:v>Classifique espécies e recursos nas abas próprias; edite os campos amarelos somente após validar documentos e cálculos.</x:v>
      </x:c>
      <x:c r="D3" s="9" t="str">
        <x:v>Classifique espécies e recursos nas abas próprias; edite os campos amarelos somente após validar documentos e cálculos.</x:v>
      </x:c>
      <x:c r="E3" s="9" t="str">
        <x:v>Classifique espécies e recursos nas abas próprias; edite os campos amarelos somente após validar documentos e cálculos.</x:v>
      </x:c>
      <x:c r="F3" s="9" t="str">
        <x:v>Classifique espécies e recursos nas abas próprias; edite os campos amarelos somente após validar documentos e cálculos.</x:v>
      </x:c>
      <x:c r="G3" s="9" t="str">
        <x:v>Classifique espécies e recursos nas abas próprias; edite os campos amarelos somente após validar documentos e cálculos.</x:v>
      </x:c>
      <x:c r="H3" s="9" t="str">
        <x:v>Classifique espécies e recursos nas abas próprias; edite os campos amarelos somente após validar documentos e cálculos.</x:v>
      </x:c>
    </x:row>
    <x:row r="4">
      <x:c r="A4" s="64"/>
      <x:c r="B4" s="64"/>
      <x:c r="C4" s="64"/>
      <x:c r="D4" s="64"/>
      <x:c r="E4" s="64"/>
      <x:c r="F4" s="64"/>
      <x:c r="G4" s="64"/>
      <x:c r="H4" s="64"/>
    </x:row>
    <x:row r="5" ht="24" customHeight="1">
      <x:c r="A5" s="48" t="str">
        <x:v>Solicitante / processo</x:v>
      </x:c>
      <x:c r="B5" s="71" t="str"/>
      <x:c r="C5" s="64"/>
      <x:c r="D5" s="15" t="str">
        <x:v>Resumo automático</x:v>
      </x:c>
      <x:c r="E5" s="16" t="str">
        <x:v>Resumo automático</x:v>
      </x:c>
      <x:c r="F5" s="16" t="str">
        <x:v>Resumo automático</x:v>
      </x:c>
      <x:c r="G5" s="16" t="str">
        <x:v>Resumo automático</x:v>
      </x:c>
      <x:c r="H5" s="17" t="str">
        <x:v>Resumo automático</x:v>
      </x:c>
    </x:row>
    <x:row r="6" ht="30" customHeight="1">
      <x:c r="A6" s="48" t="str">
        <x:v>Objeto do quesito</x:v>
      </x:c>
      <x:c r="B6" s="71" t="str"/>
      <x:c r="C6" s="64"/>
      <x:c r="D6" s="48" t="str">
        <x:v>Base</x:v>
      </x:c>
      <x:c r="E6" s="66" t="n">
        <x:f>Parametros!B7</x:f>
        <x:v>100000000</x:v>
      </x:c>
      <x:c r="F6" s="65"/>
      <x:c r="G6" s="65"/>
      <x:c r="H6" s="65"/>
    </x:row>
    <x:row r="7" ht="30" customHeight="1">
      <x:c r="A7" s="48" t="str">
        <x:v>Escopo e período</x:v>
      </x:c>
      <x:c r="B7" s="71" t="str"/>
      <x:c r="C7" s="64"/>
      <x:c r="D7" s="48" t="str">
        <x:v>Limite inicial</x:v>
      </x:c>
      <x:c r="E7" s="66" t="n">
        <x:f>Painel!B6</x:f>
        <x:v>20000000</x:v>
      </x:c>
      <x:c r="F7" s="65"/>
      <x:c r="G7" s="65"/>
      <x:c r="H7" s="65"/>
    </x:row>
    <x:row r="8" ht="30" customHeight="1">
      <x:c r="A8" s="48" t="str">
        <x:v>Critérios adicionais locais</x:v>
      </x:c>
      <x:c r="B8" s="71" t="str"/>
      <x:c r="C8" s="64"/>
      <x:c r="D8" s="48" t="str">
        <x:v>Limite final</x:v>
      </x:c>
      <x:c r="E8" s="66" t="n">
        <x:f>Painel!B7</x:f>
        <x:v>20000000</x:v>
      </x:c>
      <x:c r="F8" s="65"/>
      <x:c r="G8" s="65"/>
      <x:c r="H8" s="65"/>
    </x:row>
    <x:row r="9" ht="30" customHeight="1">
      <x:c r="A9" s="48" t="str">
        <x:v>Documentos analisados</x:v>
      </x:c>
      <x:c r="B9" s="71" t="str"/>
      <x:c r="C9" s="64"/>
      <x:c r="D9" s="48" t="str">
        <x:v>Consumo</x:v>
      </x:c>
      <x:c r="E9" s="66" t="n">
        <x:f>Painel!B8</x:f>
        <x:v>21500000</x:v>
      </x:c>
      <x:c r="F9" s="65"/>
      <x:c r="G9" s="65"/>
      <x:c r="H9" s="65"/>
    </x:row>
    <x:row r="10" ht="30" customHeight="1">
      <x:c r="A10" s="48" t="str">
        <x:v>Limitações</x:v>
      </x:c>
      <x:c r="B10" s="71" t="str"/>
      <x:c r="C10" s="64"/>
      <x:c r="D10" s="48" t="str">
        <x:v>Margem final</x:v>
      </x:c>
      <x:c r="E10" s="66" t="n">
        <x:f>Painel!B9</x:f>
        <x:v>-1500000</x:v>
      </x:c>
      <x:c r="F10" s="65"/>
      <x:c r="G10" s="65"/>
      <x:c r="H10" s="65"/>
    </x:row>
    <x:row r="11" ht="30" customHeight="1">
      <x:c r="A11" s="48" t="str">
        <x:v>Outros achados</x:v>
      </x:c>
      <x:c r="B11" s="71" t="str"/>
      <x:c r="C11" s="64"/>
      <x:c r="D11" s="48" t="str">
        <x:v>Primeiro excesso</x:v>
      </x:c>
      <x:c r="E11" s="65" t="str">
        <x:f>Painel!B11</x:f>
        <x:v>Decreto 411/2026</x:v>
      </x:c>
      <x:c r="F11" s="65"/>
      <x:c r="G11" s="65"/>
      <x:c r="H11" s="65"/>
    </x:row>
    <x:row r="12" ht="30" customHeight="1">
      <x:c r="A12" s="48" t="str">
        <x:v>Diligências propostas</x:v>
      </x:c>
      <x:c r="B12" s="71" t="str"/>
      <x:c r="C12" s="64"/>
      <x:c r="D12" s="48" t="str">
        <x:v>Situação</x:v>
      </x:c>
      <x:c r="E12" s="65" t="str">
        <x:f>Painel!B12</x:f>
        <x:v>LIMITE EXCEDIDO</x:v>
      </x:c>
      <x:c r="F12" s="65"/>
      <x:c r="G12" s="65"/>
      <x:c r="H12" s="65"/>
    </x:row>
    <x:row r="13" ht="30" customHeight="1">
      <x:c r="A13" s="48" t="str">
        <x:v>Técnico responsável</x:v>
      </x:c>
      <x:c r="B13" s="71" t="str"/>
      <x:c r="C13" s="64"/>
      <x:c r="D13" s="64"/>
      <x:c r="E13" s="64"/>
      <x:c r="F13" s="64"/>
      <x:c r="G13" s="64"/>
      <x:c r="H13" s="64"/>
    </x:row>
    <x:row r="14" ht="30" customHeight="1">
      <x:c r="A14" s="48" t="str">
        <x:v>Revisor / data</x:v>
      </x:c>
      <x:c r="B14" s="71" t="str"/>
      <x:c r="C14" s="64"/>
      <x:c r="D14" s="64"/>
      <x:c r="E14" s="64"/>
      <x:c r="F14" s="64"/>
      <x:c r="G14" s="64"/>
      <x:c r="H14" s="64"/>
    </x:row>
    <x:row r="15">
      <x:c r="A15" s="64"/>
      <x:c r="B15" s="64"/>
      <x:c r="C15" s="64"/>
      <x:c r="D15" s="64"/>
      <x:c r="E15" s="64"/>
      <x:c r="F15" s="64"/>
      <x:c r="G15" s="64"/>
      <x:c r="H15" s="64"/>
    </x:row>
    <x:row r="16">
      <x:c r="A16" s="64"/>
      <x:c r="B16" s="64"/>
      <x:c r="C16" s="64"/>
      <x:c r="D16" s="64"/>
      <x:c r="E16" s="64"/>
      <x:c r="F16" s="64"/>
      <x:c r="G16" s="64"/>
      <x:c r="H16" s="64"/>
    </x:row>
    <x:row r="17" ht="24" customHeight="1">
      <x:c r="A17" s="15" t="str">
        <x:v>Minuta automática — revisar antes de usar</x:v>
      </x:c>
      <x:c r="B17" s="16" t="str">
        <x:v>Minuta automática — revisar antes de usar</x:v>
      </x:c>
      <x:c r="C17" s="16" t="str">
        <x:v>Minuta automática — revisar antes de usar</x:v>
      </x:c>
      <x:c r="D17" s="16" t="str">
        <x:v>Minuta automática — revisar antes de usar</x:v>
      </x:c>
      <x:c r="E17" s="16" t="str">
        <x:v>Minuta automática — revisar antes de usar</x:v>
      </x:c>
      <x:c r="F17" s="16" t="str">
        <x:v>Minuta automática — revisar antes de usar</x:v>
      </x:c>
      <x:c r="G17" s="16" t="str">
        <x:v>Minuta automática — revisar antes de usar</x:v>
      </x:c>
      <x:c r="H17" s="17" t="str">
        <x:v>Minuta automática — revisar antes de usar</x:v>
      </x:c>
    </x:row>
    <x:row r="18">
      <x:c r="A18" s="63" t="str">
        <x:f>"Em atenção ao quesito "&amp;IF(B6="","[OBJETO]",B6)&amp;", examinaram-se as alterações orçamentárias e os créditos adicionais de "&amp;Parametros!B5&amp;", exercício "&amp;Parametros!B6&amp;". Cada ato deve ser classificado por espécie, autorização e recurso para abertura. No teste específico do limite por anulação, a base foi de R$ "&amp;ROUND(Parametros!B7,2)&amp;", o limite inicial de R$ "&amp;ROUND(Painel!B6,2)&amp;" e o consumo de R$ "&amp;ROUND(Painel!B8,2)&amp;" diante do limite final de R$ "&amp;ROUND(Painel!B7,2)&amp;". Situação: "&amp;Painel!B12&amp;"; primeiro ato excedido: "&amp;Painel!B11&amp;". Limitações: "&amp;IF(B10="","[INFORMAR]",B10)&amp;". Outros achados: "&amp;IF(B11="","[INFORMAR]",B11)&amp;". Diligências: "&amp;IF(B12="","[INFORMAR]",B12)&amp;". O resultado aritmético não substitui o exame da espécie, do recurso, da autorização, da vigência, da publicidade e da contabilização, devendo ser validado e revisado."</x:f>
        <x:v>Em atenção ao quesito [OBJETO], examinaram-se as alterações orçamentárias e os créditos adicionais de Município — caso didático, exercício 2026. Cada ato deve ser classificado por espécie, autorização e recurso para abertura. No teste específico do limite por anulação, a base foi de R$ 100000000, o limite inicial de R$ 20000000 e o consumo de R$ 21500000 diante do limite final de R$ 20000000. Situação: LIMITE EXCEDIDO; primeiro ato excedido: Decreto 411/2026. Limitações: [INFORMAR]. Outros achados: [INFORMAR]. Diligências: [INFORMAR]. O resultado aritmético não substitui o exame da espécie, do recurso, da autorização, da vigência, da publicidade e da contabilização, devendo ser validado e revisado.</x:v>
      </x:c>
      <x:c r="B18" s="63"/>
      <x:c r="C18" s="63"/>
      <x:c r="D18" s="63"/>
      <x:c r="E18" s="63"/>
      <x:c r="F18" s="63"/>
      <x:c r="G18" s="63"/>
      <x:c r="H18" s="63"/>
    </x:row>
    <x:row r="19">
      <x:c r="A19" s="63"/>
      <x:c r="B19" s="63"/>
      <x:c r="C19" s="63"/>
      <x:c r="D19" s="63"/>
      <x:c r="E19" s="63"/>
      <x:c r="F19" s="63"/>
      <x:c r="G19" s="63"/>
      <x:c r="H19" s="63"/>
    </x:row>
    <x:row r="20">
      <x:c r="A20" s="63"/>
      <x:c r="B20" s="63"/>
      <x:c r="C20" s="63"/>
      <x:c r="D20" s="63"/>
      <x:c r="E20" s="63"/>
      <x:c r="F20" s="63"/>
      <x:c r="G20" s="63"/>
      <x:c r="H20" s="63"/>
    </x:row>
    <x:row r="21">
      <x:c r="A21" s="63"/>
      <x:c r="B21" s="63"/>
      <x:c r="C21" s="63"/>
      <x:c r="D21" s="63"/>
      <x:c r="E21" s="63"/>
      <x:c r="F21" s="63"/>
      <x:c r="G21" s="63"/>
      <x:c r="H21" s="63"/>
    </x:row>
    <x:row r="22">
      <x:c r="A22" s="63"/>
      <x:c r="B22" s="63"/>
      <x:c r="C22" s="63"/>
      <x:c r="D22" s="63"/>
      <x:c r="E22" s="63"/>
      <x:c r="F22" s="63"/>
      <x:c r="G22" s="63"/>
      <x:c r="H22" s="63"/>
    </x:row>
    <x:row r="23">
      <x:c r="A23" s="63"/>
      <x:c r="B23" s="63"/>
      <x:c r="C23" s="63"/>
      <x:c r="D23" s="63"/>
      <x:c r="E23" s="63"/>
      <x:c r="F23" s="63"/>
      <x:c r="G23" s="63"/>
      <x:c r="H23" s="63"/>
    </x:row>
    <x:row r="24">
      <x:c r="A24" s="63"/>
      <x:c r="B24" s="63"/>
      <x:c r="C24" s="63"/>
      <x:c r="D24" s="63"/>
      <x:c r="E24" s="63"/>
      <x:c r="F24" s="63"/>
      <x:c r="G24" s="63"/>
      <x:c r="H24" s="63"/>
    </x:row>
    <x:row r="25">
      <x:c r="A25" s="63"/>
      <x:c r="B25" s="63"/>
      <x:c r="C25" s="63"/>
      <x:c r="D25" s="63"/>
      <x:c r="E25" s="63"/>
      <x:c r="F25" s="63"/>
      <x:c r="G25" s="63"/>
      <x:c r="H25" s="63"/>
    </x:row>
    <x:row r="26">
      <x:c r="A26" s="63"/>
      <x:c r="B26" s="63"/>
      <x:c r="C26" s="63"/>
      <x:c r="D26" s="63"/>
      <x:c r="E26" s="63"/>
      <x:c r="F26" s="63"/>
      <x:c r="G26" s="63"/>
      <x:c r="H26" s="63"/>
    </x:row>
    <x:row r="27">
      <x:c r="A27" s="63"/>
      <x:c r="B27" s="63"/>
      <x:c r="C27" s="63"/>
      <x:c r="D27" s="63"/>
      <x:c r="E27" s="63"/>
      <x:c r="F27" s="63"/>
      <x:c r="G27" s="63"/>
      <x:c r="H27" s="63"/>
    </x:row>
    <x:row r="28">
      <x:c r="A28" s="63"/>
      <x:c r="B28" s="63"/>
      <x:c r="C28" s="63"/>
      <x:c r="D28" s="63"/>
      <x:c r="E28" s="63"/>
      <x:c r="F28" s="63"/>
      <x:c r="G28" s="63"/>
      <x:c r="H28" s="63"/>
    </x:row>
    <x:row r="29">
      <x:c r="A29" s="63"/>
      <x:c r="B29" s="63"/>
      <x:c r="C29" s="63"/>
      <x:c r="D29" s="63"/>
      <x:c r="E29" s="63"/>
      <x:c r="F29" s="63"/>
      <x:c r="G29" s="63"/>
      <x:c r="H29" s="63"/>
    </x:row>
    <x:row r="30">
      <x:c r="A30" s="63"/>
      <x:c r="B30" s="63"/>
      <x:c r="C30" s="63"/>
      <x:c r="D30" s="63"/>
      <x:c r="E30" s="63"/>
      <x:c r="F30" s="63"/>
      <x:c r="G30" s="63"/>
      <x:c r="H30" s="63"/>
    </x:row>
    <x:row r="31">
      <x:c r="A31" s="63"/>
      <x:c r="B31" s="63"/>
      <x:c r="C31" s="63"/>
      <x:c r="D31" s="63"/>
      <x:c r="E31" s="63"/>
      <x:c r="F31" s="63"/>
      <x:c r="G31" s="63"/>
      <x:c r="H31" s="63"/>
    </x:row>
    <x:row r="32">
      <x:c r="A32" s="64"/>
      <x:c r="B32" s="64"/>
      <x:c r="C32" s="64"/>
      <x:c r="D32" s="64"/>
      <x:c r="E32" s="64"/>
      <x:c r="F32" s="64"/>
      <x:c r="G32" s="64"/>
      <x:c r="H32" s="64"/>
    </x:row>
    <x:row r="33">
      <x:c r="A33" s="64"/>
      <x:c r="B33" s="64"/>
      <x:c r="C33" s="64"/>
      <x:c r="D33" s="64"/>
      <x:c r="E33" s="64"/>
      <x:c r="F33" s="64"/>
      <x:c r="G33" s="64"/>
      <x:c r="H33" s="64"/>
    </x:row>
    <x:row r="34" ht="24" customHeight="1">
      <x:c r="A34" s="15" t="str">
        <x:v>Conclusão validada pelo técnico</x:v>
      </x:c>
      <x:c r="B34" s="16" t="str">
        <x:v>Conclusão validada pelo técnico</x:v>
      </x:c>
      <x:c r="C34" s="16" t="str">
        <x:v>Conclusão validada pelo técnico</x:v>
      </x:c>
      <x:c r="D34" s="16" t="str">
        <x:v>Conclusão validada pelo técnico</x:v>
      </x:c>
      <x:c r="E34" s="16" t="str">
        <x:v>Conclusão validada pelo técnico</x:v>
      </x:c>
      <x:c r="F34" s="16" t="str">
        <x:v>Conclusão validada pelo técnico</x:v>
      </x:c>
      <x:c r="G34" s="16" t="str">
        <x:v>Conclusão validada pelo técnico</x:v>
      </x:c>
      <x:c r="H34" s="17" t="str">
        <x:v>Conclusão validada pelo técnico</x:v>
      </x:c>
    </x:row>
    <x:row r="35">
      <x:c r="A35" s="22" t="str">
        <x:v>Edite aqui a resposta final, após conferir os atos, resolver os alertas, documentar as limitações e obter a revisão.</x:v>
      </x:c>
      <x:c r="B35" s="22"/>
      <x:c r="C35" s="22"/>
      <x:c r="D35" s="22"/>
      <x:c r="E35" s="22"/>
      <x:c r="F35" s="22"/>
      <x:c r="G35" s="22"/>
      <x:c r="H35" s="22"/>
    </x:row>
    <x:row r="36">
      <x:c r="A36" s="22"/>
      <x:c r="B36" s="22"/>
      <x:c r="C36" s="22"/>
      <x:c r="D36" s="22"/>
      <x:c r="E36" s="22"/>
      <x:c r="F36" s="22"/>
      <x:c r="G36" s="22"/>
      <x:c r="H36" s="22"/>
    </x:row>
    <x:row r="37">
      <x:c r="A37" s="22"/>
      <x:c r="B37" s="22"/>
      <x:c r="C37" s="22"/>
      <x:c r="D37" s="22"/>
      <x:c r="E37" s="22"/>
      <x:c r="F37" s="22"/>
      <x:c r="G37" s="22"/>
      <x:c r="H37" s="22"/>
    </x:row>
    <x:row r="38">
      <x:c r="A38" s="22"/>
      <x:c r="B38" s="22"/>
      <x:c r="C38" s="22"/>
      <x:c r="D38" s="22"/>
      <x:c r="E38" s="22"/>
      <x:c r="F38" s="22"/>
      <x:c r="G38" s="22"/>
      <x:c r="H38" s="22"/>
    </x:row>
    <x:row r="39">
      <x:c r="A39" s="22"/>
      <x:c r="B39" s="22"/>
      <x:c r="C39" s="22"/>
      <x:c r="D39" s="22"/>
      <x:c r="E39" s="22"/>
      <x:c r="F39" s="22"/>
      <x:c r="G39" s="22"/>
      <x:c r="H39" s="22"/>
    </x:row>
    <x:row r="40">
      <x:c r="A40" s="22"/>
      <x:c r="B40" s="22"/>
      <x:c r="C40" s="22"/>
      <x:c r="D40" s="22"/>
      <x:c r="E40" s="22"/>
      <x:c r="F40" s="22"/>
      <x:c r="G40" s="22"/>
      <x:c r="H40" s="22"/>
    </x:row>
    <x:row r="41">
      <x:c r="A41" s="22"/>
      <x:c r="B41" s="22"/>
      <x:c r="C41" s="22"/>
      <x:c r="D41" s="22"/>
      <x:c r="E41" s="22"/>
      <x:c r="F41" s="22"/>
      <x:c r="G41" s="22"/>
      <x:c r="H41" s="22"/>
    </x:row>
  </x:sheetData>
  <x:mergeCells>
    <x:mergeCell ref="A1:H2"/>
    <x:mergeCell ref="A3:H3"/>
    <x:mergeCell ref="D5:H5"/>
    <x:mergeCell ref="E6:H6"/>
    <x:mergeCell ref="E7:H7"/>
    <x:mergeCell ref="E8:H8"/>
    <x:mergeCell ref="E9:H9"/>
    <x:mergeCell ref="E10:H10"/>
    <x:mergeCell ref="E11:H11"/>
    <x:mergeCell ref="E12:H12"/>
    <x:mergeCell ref="A17:H17"/>
    <x:mergeCell ref="A18:H31"/>
    <x:mergeCell ref="A34:H34"/>
    <x:mergeCell ref="A35:H41"/>
  </x:mergeCells>
  <x:pageMargins left="0.7" right="0.7" top="0.75" bottom="0.75" header="0.3" footer="0.3"/>
</x:worksheet>
</file>